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sharma\Desktop\"/>
    </mc:Choice>
  </mc:AlternateContent>
  <bookViews>
    <workbookView xWindow="0" yWindow="0" windowWidth="20400" windowHeight="7905" tabRatio="807" firstSheet="22" activeTab="32"/>
  </bookViews>
  <sheets>
    <sheet name="GeneralInfo" sheetId="39" r:id="rId1"/>
    <sheet name="Declaration" sheetId="40" r:id="rId2"/>
    <sheet name="Summary" sheetId="44" r:id="rId3"/>
    <sheet name="Taxonomy" sheetId="45" state="hidden" r:id="rId4"/>
    <sheet name="Shareholding Pattern" sheetId="1" r:id="rId5"/>
    <sheet name="IndHUF" sheetId="2" r:id="rId6"/>
    <sheet name="CGAndSG" sheetId="3" r:id="rId7"/>
    <sheet name="Banks" sheetId="4" r:id="rId8"/>
    <sheet name="OtherIND" sheetId="5" r:id="rId9"/>
    <sheet name="Individuals" sheetId="6" r:id="rId10"/>
    <sheet name="Government" sheetId="10" r:id="rId11"/>
    <sheet name="Sheet1" sheetId="47" r:id="rId12"/>
    <sheet name="Institutions" sheetId="11" r:id="rId13"/>
    <sheet name="FPIPromoter" sheetId="14" r:id="rId14"/>
    <sheet name="OtherForeign" sheetId="15" r:id="rId15"/>
    <sheet name="MutuaFund" sheetId="16" r:id="rId16"/>
    <sheet name="VentureCap" sheetId="17" r:id="rId17"/>
    <sheet name="AIF" sheetId="18" r:id="rId18"/>
    <sheet name="FVC" sheetId="19" r:id="rId19"/>
    <sheet name="FPI_Insti" sheetId="20" r:id="rId20"/>
    <sheet name="Bank_Insti" sheetId="21" r:id="rId21"/>
    <sheet name="Insurance" sheetId="22" r:id="rId22"/>
    <sheet name="Pension" sheetId="23" r:id="rId23"/>
    <sheet name="Other_Insti" sheetId="24" r:id="rId24"/>
    <sheet name="CG&amp;SG&amp;PI" sheetId="25" r:id="rId25"/>
    <sheet name="Indivisual(aI)" sheetId="26" r:id="rId26"/>
    <sheet name="Indivisual(aII)" sheetId="28" r:id="rId27"/>
    <sheet name="NBFC" sheetId="31" r:id="rId28"/>
    <sheet name="EmpTrust" sheetId="32" r:id="rId29"/>
    <sheet name="OD" sheetId="33" r:id="rId30"/>
    <sheet name="Other_NonInsti" sheetId="34" r:id="rId31"/>
    <sheet name="DRHolder" sheetId="36" r:id="rId32"/>
    <sheet name="EBT" sheetId="38" r:id="rId33"/>
    <sheet name="Unclaimed_Prom" sheetId="41" r:id="rId34"/>
    <sheet name="PAC_Public" sheetId="42" r:id="rId35"/>
    <sheet name="Unclaimed_Public" sheetId="43" r:id="rId36"/>
    <sheet name="TextBlock" sheetId="46" state="hidden" r:id="rId37"/>
  </sheets>
  <definedNames>
    <definedName name="_xlnm._FilterDatabase" localSheetId="3" hidden="1">Taxonomy!$A$1:$Y$700</definedName>
    <definedName name="AR">Banks!$AA$7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41" i="1"/>
  <c r="W18" i="34" l="1"/>
  <c r="T18" i="34"/>
  <c r="Q18" i="34"/>
  <c r="P18" i="34"/>
  <c r="L18" i="34"/>
  <c r="W17" i="34"/>
  <c r="T17" i="34"/>
  <c r="P17" i="34"/>
  <c r="Q17" i="34" s="1"/>
  <c r="L17" i="34"/>
  <c r="W16" i="34"/>
  <c r="T16" i="34"/>
  <c r="P16" i="34"/>
  <c r="Q16" i="34" s="1"/>
  <c r="L16" i="34"/>
  <c r="W15" i="34"/>
  <c r="T15" i="34"/>
  <c r="P15" i="34"/>
  <c r="Q15" i="34" s="1"/>
  <c r="L15" i="34"/>
  <c r="W16" i="24"/>
  <c r="T16" i="24"/>
  <c r="P16" i="24"/>
  <c r="Q16" i="24" s="1"/>
  <c r="L16" i="24"/>
  <c r="W15" i="24"/>
  <c r="T15" i="24"/>
  <c r="P15" i="24"/>
  <c r="Q15" i="24" s="1"/>
  <c r="L15" i="24"/>
  <c r="V18" i="20"/>
  <c r="S18" i="20"/>
  <c r="O18" i="20"/>
  <c r="P18" i="20" s="1"/>
  <c r="K18" i="20"/>
  <c r="V17" i="20"/>
  <c r="S17" i="20"/>
  <c r="O17" i="20"/>
  <c r="P17" i="20" s="1"/>
  <c r="K17" i="20"/>
  <c r="V16" i="20"/>
  <c r="S16" i="20"/>
  <c r="O16" i="20"/>
  <c r="P16" i="20" s="1"/>
  <c r="K16" i="20"/>
  <c r="V15" i="20"/>
  <c r="S15" i="20"/>
  <c r="O15" i="20"/>
  <c r="P15" i="20" s="1"/>
  <c r="K15" i="20"/>
  <c r="V17" i="16"/>
  <c r="S17" i="16"/>
  <c r="P17" i="16"/>
  <c r="O17" i="16"/>
  <c r="K17" i="16"/>
  <c r="V16" i="16"/>
  <c r="S16" i="16"/>
  <c r="O16" i="16"/>
  <c r="P16" i="16" s="1"/>
  <c r="K16" i="16"/>
  <c r="V15" i="16"/>
  <c r="S15" i="16"/>
  <c r="P15" i="16"/>
  <c r="O15" i="16"/>
  <c r="K15" i="16"/>
  <c r="Y18" i="5"/>
  <c r="W18" i="5"/>
  <c r="T18" i="5"/>
  <c r="P18" i="5"/>
  <c r="Q18" i="5" s="1"/>
  <c r="L18" i="5"/>
  <c r="Y17" i="5"/>
  <c r="W17" i="5"/>
  <c r="T17" i="5"/>
  <c r="P17" i="5"/>
  <c r="Q17" i="5" s="1"/>
  <c r="L17" i="5"/>
  <c r="Y16" i="5"/>
  <c r="W16" i="5"/>
  <c r="T16" i="5"/>
  <c r="P16" i="5"/>
  <c r="Q16" i="5" s="1"/>
  <c r="L16" i="5"/>
  <c r="Y15" i="5"/>
  <c r="W15" i="5"/>
  <c r="T15" i="5"/>
  <c r="P15" i="5"/>
  <c r="Q15" i="5" s="1"/>
  <c r="L15" i="5"/>
  <c r="T18" i="44" l="1"/>
  <c r="L18" i="44"/>
  <c r="G17" i="44"/>
  <c r="F15" i="39" l="1"/>
  <c r="W55" i="1" l="1"/>
  <c r="W54" i="1"/>
  <c r="X15" i="44" l="1"/>
  <c r="W15" i="44"/>
  <c r="Z49" i="1"/>
  <c r="W38" i="1"/>
  <c r="W37" i="1"/>
  <c r="W36" i="1"/>
  <c r="W35" i="1"/>
  <c r="W34" i="1"/>
  <c r="W33" i="1"/>
  <c r="W32" i="1"/>
  <c r="W31" i="1"/>
  <c r="W30" i="1"/>
  <c r="W46" i="1"/>
  <c r="W48" i="1"/>
  <c r="W47" i="1"/>
  <c r="W45" i="1"/>
  <c r="W44" i="1"/>
  <c r="W43" i="1"/>
  <c r="N41" i="1"/>
  <c r="O49" i="1" l="1"/>
  <c r="N49" i="1"/>
  <c r="N50" i="1" s="1"/>
  <c r="J49" i="1"/>
  <c r="H49" i="1"/>
  <c r="I49" i="1" l="1"/>
  <c r="K49" i="1" l="1"/>
  <c r="S13" i="38" l="1"/>
  <c r="W13" i="34" l="1"/>
  <c r="T13" i="34"/>
  <c r="P13" i="34"/>
  <c r="Q13" i="34" s="1"/>
  <c r="L13" i="34"/>
  <c r="K13" i="38"/>
  <c r="L13" i="38" s="1"/>
  <c r="O13" i="38"/>
  <c r="P13" i="38" s="1"/>
  <c r="V13" i="38"/>
  <c r="N16" i="15"/>
  <c r="W13" i="24"/>
  <c r="T13" i="24"/>
  <c r="P13" i="24"/>
  <c r="Q13" i="24" s="1"/>
  <c r="L13" i="24"/>
  <c r="V13" i="33"/>
  <c r="S13" i="33"/>
  <c r="O13" i="33"/>
  <c r="P13" i="33" s="1"/>
  <c r="K13" i="33"/>
  <c r="V13" i="32"/>
  <c r="S13" i="32"/>
  <c r="O13" i="32"/>
  <c r="P13" i="32" s="1"/>
  <c r="K13" i="32"/>
  <c r="V13" i="31"/>
  <c r="S13" i="31"/>
  <c r="O13" i="31"/>
  <c r="P13" i="31" s="1"/>
  <c r="K13" i="31"/>
  <c r="V13" i="28"/>
  <c r="S13" i="28"/>
  <c r="O13" i="28"/>
  <c r="P13" i="28" s="1"/>
  <c r="K13" i="28"/>
  <c r="V13" i="26"/>
  <c r="S13" i="26"/>
  <c r="O13" i="26"/>
  <c r="P13" i="26" s="1"/>
  <c r="K13" i="26"/>
  <c r="V13" i="25"/>
  <c r="S13" i="25"/>
  <c r="O13" i="25"/>
  <c r="P13" i="25" s="1"/>
  <c r="K13" i="25"/>
  <c r="V13" i="23"/>
  <c r="S13" i="23"/>
  <c r="O13" i="23"/>
  <c r="P13" i="23" s="1"/>
  <c r="K13" i="23"/>
  <c r="V13" i="22"/>
  <c r="S13" i="22"/>
  <c r="O13" i="22"/>
  <c r="P13" i="22" s="1"/>
  <c r="K13" i="22"/>
  <c r="L13" i="22" s="1"/>
  <c r="V13" i="21"/>
  <c r="S13" i="21"/>
  <c r="O13" i="21"/>
  <c r="P13" i="21" s="1"/>
  <c r="K13" i="21"/>
  <c r="V13" i="20"/>
  <c r="S13" i="20"/>
  <c r="O13" i="20"/>
  <c r="P13" i="20" s="1"/>
  <c r="K13" i="20"/>
  <c r="V13" i="19"/>
  <c r="S13" i="19"/>
  <c r="O13" i="19"/>
  <c r="P13" i="19" s="1"/>
  <c r="K13" i="19"/>
  <c r="T13" i="31" l="1"/>
  <c r="T13" i="32"/>
  <c r="T13" i="21"/>
  <c r="U13" i="24"/>
  <c r="T13" i="22"/>
  <c r="T13" i="19"/>
  <c r="L13" i="21"/>
  <c r="U13" i="34"/>
  <c r="M13" i="34"/>
  <c r="T13" i="38"/>
  <c r="M13" i="24"/>
  <c r="T13" i="20"/>
  <c r="T13" i="23"/>
  <c r="T13" i="25"/>
  <c r="T13" i="28"/>
  <c r="T13" i="26"/>
  <c r="T13" i="33"/>
  <c r="L13" i="32"/>
  <c r="L13" i="33"/>
  <c r="T16" i="31"/>
  <c r="L13" i="31"/>
  <c r="L13" i="28"/>
  <c r="L13" i="26"/>
  <c r="L13" i="25"/>
  <c r="L13" i="23"/>
  <c r="L13" i="20"/>
  <c r="L13" i="19"/>
  <c r="V13" i="18"/>
  <c r="S13" i="18"/>
  <c r="O13" i="18"/>
  <c r="P13" i="18" s="1"/>
  <c r="K13" i="18"/>
  <c r="V13" i="17"/>
  <c r="S13" i="17"/>
  <c r="O13" i="17"/>
  <c r="P13" i="17" s="1"/>
  <c r="K13" i="17"/>
  <c r="L13" i="17" s="1"/>
  <c r="V13" i="16"/>
  <c r="S13" i="16"/>
  <c r="O13" i="16"/>
  <c r="P13" i="16" s="1"/>
  <c r="K13" i="16"/>
  <c r="X13" i="14"/>
  <c r="V13" i="14"/>
  <c r="S13" i="14"/>
  <c r="O13" i="14"/>
  <c r="P13" i="14" s="1"/>
  <c r="K13" i="14"/>
  <c r="X13" i="11"/>
  <c r="V13" i="11"/>
  <c r="S13" i="11"/>
  <c r="O13" i="11"/>
  <c r="P13" i="11" s="1"/>
  <c r="K13" i="11"/>
  <c r="L13" i="11" s="1"/>
  <c r="X13" i="10"/>
  <c r="V13" i="10"/>
  <c r="S13" i="10"/>
  <c r="O13" i="10"/>
  <c r="P13" i="10" s="1"/>
  <c r="K13" i="10"/>
  <c r="L13" i="10" s="1"/>
  <c r="X13" i="6"/>
  <c r="V13" i="6"/>
  <c r="S13" i="6"/>
  <c r="O13" i="6"/>
  <c r="P13" i="6" s="1"/>
  <c r="K13" i="6"/>
  <c r="T13" i="18" l="1"/>
  <c r="L13" i="18"/>
  <c r="T13" i="17"/>
  <c r="T13" i="16"/>
  <c r="L13" i="16"/>
  <c r="T13" i="14"/>
  <c r="L13" i="14"/>
  <c r="O16" i="11"/>
  <c r="T13" i="11"/>
  <c r="T13" i="10"/>
  <c r="T13" i="6"/>
  <c r="L13" i="6"/>
  <c r="Y13" i="5"/>
  <c r="W13" i="5"/>
  <c r="T13" i="5"/>
  <c r="P13" i="5"/>
  <c r="Q13" i="5" s="1"/>
  <c r="L13" i="5"/>
  <c r="M13" i="5" s="1"/>
  <c r="X13" i="4"/>
  <c r="V13" i="4"/>
  <c r="S13" i="4"/>
  <c r="O13" i="4"/>
  <c r="P13" i="4" s="1"/>
  <c r="K13" i="4"/>
  <c r="K13" i="2"/>
  <c r="X13" i="3"/>
  <c r="V13" i="3"/>
  <c r="S13" i="3"/>
  <c r="O13" i="3"/>
  <c r="P13" i="3" s="1"/>
  <c r="K13" i="3"/>
  <c r="T55" i="1"/>
  <c r="T54" i="1"/>
  <c r="P55" i="1"/>
  <c r="P54" i="1"/>
  <c r="L55" i="1"/>
  <c r="L54" i="1"/>
  <c r="U15" i="36"/>
  <c r="T13" i="36"/>
  <c r="Q15" i="36"/>
  <c r="P13" i="36"/>
  <c r="Q13" i="36" s="1"/>
  <c r="M15" i="36"/>
  <c r="X13" i="2"/>
  <c r="V13" i="2"/>
  <c r="O13" i="2"/>
  <c r="P13" i="2" s="1"/>
  <c r="G16" i="38"/>
  <c r="H20" i="34"/>
  <c r="H18" i="24"/>
  <c r="H16" i="15"/>
  <c r="H20" i="5"/>
  <c r="H18" i="1" s="1"/>
  <c r="S16" i="25"/>
  <c r="W16" i="25"/>
  <c r="U16" i="25"/>
  <c r="R16" i="25"/>
  <c r="Q16" i="25"/>
  <c r="O16" i="25"/>
  <c r="N16" i="25"/>
  <c r="M16" i="25"/>
  <c r="K16" i="25"/>
  <c r="J16" i="25"/>
  <c r="I16" i="25"/>
  <c r="H16" i="25"/>
  <c r="V16" i="25" l="1"/>
  <c r="U13" i="5"/>
  <c r="T13" i="4"/>
  <c r="L13" i="4"/>
  <c r="T13" i="3"/>
  <c r="L13" i="3"/>
  <c r="Z41" i="1"/>
  <c r="K41" i="1"/>
  <c r="J41" i="1"/>
  <c r="I41" i="1"/>
  <c r="Y17" i="44" l="1"/>
  <c r="X17" i="44"/>
  <c r="W17" i="44"/>
  <c r="U17" i="44"/>
  <c r="R17" i="44"/>
  <c r="Q17" i="44"/>
  <c r="N17" i="44"/>
  <c r="M17" i="44"/>
  <c r="K17" i="44"/>
  <c r="J17" i="44"/>
  <c r="I17" i="44"/>
  <c r="H17" i="44"/>
  <c r="Y16" i="44"/>
  <c r="X16" i="44"/>
  <c r="W16" i="44"/>
  <c r="U16" i="44"/>
  <c r="R16" i="44"/>
  <c r="Q16" i="44"/>
  <c r="N16" i="44"/>
  <c r="M16" i="44"/>
  <c r="J16" i="44"/>
  <c r="I16" i="44"/>
  <c r="H16" i="44"/>
  <c r="G16" i="44"/>
  <c r="X14" i="44"/>
  <c r="W14" i="44"/>
  <c r="Z56" i="1" l="1"/>
  <c r="Y15" i="44" s="1"/>
  <c r="V56" i="1"/>
  <c r="U15" i="44" s="1"/>
  <c r="S56" i="1"/>
  <c r="R15" i="44" s="1"/>
  <c r="R56" i="1"/>
  <c r="Q15" i="44" s="1"/>
  <c r="O56" i="1"/>
  <c r="N15" i="44" s="1"/>
  <c r="N56" i="1"/>
  <c r="M15" i="44" s="1"/>
  <c r="K56" i="1"/>
  <c r="J15" i="44" s="1"/>
  <c r="J56" i="1"/>
  <c r="I15" i="44" s="1"/>
  <c r="I56" i="1"/>
  <c r="H56" i="1"/>
  <c r="G15" i="44" s="1"/>
  <c r="L48" i="1"/>
  <c r="L47" i="1"/>
  <c r="L46" i="1"/>
  <c r="L45" i="1"/>
  <c r="L44" i="1"/>
  <c r="L43" i="1"/>
  <c r="L40" i="1"/>
  <c r="P40" i="1" s="1"/>
  <c r="L38" i="1"/>
  <c r="L37" i="1"/>
  <c r="L36" i="1"/>
  <c r="L35" i="1"/>
  <c r="L34" i="1"/>
  <c r="L33" i="1"/>
  <c r="L32" i="1"/>
  <c r="L31" i="1"/>
  <c r="L30" i="1"/>
  <c r="T34" i="1"/>
  <c r="V17" i="44"/>
  <c r="S17" i="44"/>
  <c r="O17" i="44"/>
  <c r="R49" i="1"/>
  <c r="S49" i="1"/>
  <c r="V49" i="1"/>
  <c r="W49" i="1" s="1"/>
  <c r="T48" i="1"/>
  <c r="P48" i="1"/>
  <c r="T47" i="1"/>
  <c r="P47" i="1"/>
  <c r="T46" i="1"/>
  <c r="P46" i="1"/>
  <c r="T45" i="1"/>
  <c r="P45" i="1"/>
  <c r="T44" i="1"/>
  <c r="P44" i="1"/>
  <c r="T43" i="1"/>
  <c r="P43" i="1"/>
  <c r="V39" i="1"/>
  <c r="T38" i="1"/>
  <c r="T37" i="1"/>
  <c r="T36" i="1"/>
  <c r="T35" i="1"/>
  <c r="T33" i="1"/>
  <c r="T32" i="1"/>
  <c r="T31" i="1"/>
  <c r="T30" i="1"/>
  <c r="P38" i="1"/>
  <c r="P37" i="1"/>
  <c r="P36" i="1"/>
  <c r="P35" i="1"/>
  <c r="P34" i="1"/>
  <c r="P33" i="1"/>
  <c r="P32" i="1"/>
  <c r="P31" i="1"/>
  <c r="P30" i="1"/>
  <c r="P41" i="1" l="1"/>
  <c r="O41" i="1"/>
  <c r="O50" i="1" s="1"/>
  <c r="W56" i="1"/>
  <c r="V15" i="44" s="1"/>
  <c r="H15" i="44"/>
  <c r="L41" i="1"/>
  <c r="P56" i="1"/>
  <c r="O16" i="44"/>
  <c r="T56" i="1"/>
  <c r="S15" i="44" s="1"/>
  <c r="S16" i="44"/>
  <c r="V16" i="44"/>
  <c r="L56" i="1"/>
  <c r="K15" i="44" s="1"/>
  <c r="K16" i="44"/>
  <c r="T49" i="1"/>
  <c r="L49" i="1"/>
  <c r="T39" i="1"/>
  <c r="P49" i="1"/>
  <c r="O15" i="44" l="1"/>
  <c r="S41" i="1"/>
  <c r="R41" i="1"/>
  <c r="T40" i="1"/>
  <c r="T41" i="1" s="1"/>
  <c r="W16" i="38"/>
  <c r="U16" i="38"/>
  <c r="R16" i="38"/>
  <c r="Q16" i="38"/>
  <c r="N16" i="38"/>
  <c r="M16" i="38"/>
  <c r="J16" i="38"/>
  <c r="I16" i="38"/>
  <c r="H16" i="38"/>
  <c r="S16" i="38"/>
  <c r="X16" i="36"/>
  <c r="V16" i="36"/>
  <c r="S16" i="36"/>
  <c r="R16" i="36"/>
  <c r="O16" i="36"/>
  <c r="N16" i="36"/>
  <c r="K16" i="36"/>
  <c r="J16" i="36"/>
  <c r="I16" i="36"/>
  <c r="W13" i="36"/>
  <c r="T16" i="36"/>
  <c r="L13" i="36"/>
  <c r="T20" i="34"/>
  <c r="X20" i="34"/>
  <c r="V20" i="34"/>
  <c r="S20" i="34"/>
  <c r="R20" i="34"/>
  <c r="O20" i="34"/>
  <c r="N20" i="34"/>
  <c r="K20" i="34"/>
  <c r="J20" i="34"/>
  <c r="I20" i="34"/>
  <c r="X16" i="25"/>
  <c r="X18" i="24"/>
  <c r="V18" i="24"/>
  <c r="T18" i="24"/>
  <c r="S18" i="24"/>
  <c r="R18" i="24"/>
  <c r="O18" i="24"/>
  <c r="N18" i="24"/>
  <c r="K18" i="24"/>
  <c r="J18" i="24"/>
  <c r="I18" i="24"/>
  <c r="S16" i="33"/>
  <c r="K16" i="33"/>
  <c r="S16" i="32"/>
  <c r="S16" i="31"/>
  <c r="K16" i="31"/>
  <c r="S16" i="26"/>
  <c r="W16" i="33"/>
  <c r="U16" i="33"/>
  <c r="R16" i="33"/>
  <c r="Q16" i="33"/>
  <c r="N16" i="33"/>
  <c r="M16" i="33"/>
  <c r="J16" i="33"/>
  <c r="I16" i="33"/>
  <c r="H16" i="33"/>
  <c r="W16" i="32"/>
  <c r="U16" i="32"/>
  <c r="R16" i="32"/>
  <c r="Q16" i="32"/>
  <c r="N16" i="32"/>
  <c r="M16" i="32"/>
  <c r="J16" i="32"/>
  <c r="I16" i="32"/>
  <c r="H16" i="32"/>
  <c r="W16" i="31"/>
  <c r="U16" i="31"/>
  <c r="R16" i="31"/>
  <c r="Q16" i="31"/>
  <c r="N16" i="31"/>
  <c r="M16" i="31"/>
  <c r="J16" i="31"/>
  <c r="I16" i="31"/>
  <c r="H16" i="31"/>
  <c r="W16" i="28"/>
  <c r="U16" i="28"/>
  <c r="R16" i="28"/>
  <c r="Q16" i="28"/>
  <c r="O16" i="28"/>
  <c r="N16" i="28"/>
  <c r="M16" i="28"/>
  <c r="J16" i="28"/>
  <c r="I16" i="28"/>
  <c r="H16" i="28"/>
  <c r="W16" i="26"/>
  <c r="U16" i="26"/>
  <c r="R16" i="26"/>
  <c r="Q16" i="26"/>
  <c r="N16" i="26"/>
  <c r="M16" i="26"/>
  <c r="J16" i="26"/>
  <c r="I16" i="26"/>
  <c r="H16" i="26"/>
  <c r="W16" i="23"/>
  <c r="U16" i="23"/>
  <c r="R16" i="23"/>
  <c r="Q16" i="23"/>
  <c r="N16" i="23"/>
  <c r="M16" i="23"/>
  <c r="J16" i="23"/>
  <c r="I16" i="23"/>
  <c r="H16" i="23"/>
  <c r="W16" i="22"/>
  <c r="U16" i="22"/>
  <c r="R16" i="22"/>
  <c r="Q16" i="22"/>
  <c r="N16" i="22"/>
  <c r="M16" i="22"/>
  <c r="J16" i="22"/>
  <c r="I16" i="22"/>
  <c r="H16" i="22"/>
  <c r="W16" i="21"/>
  <c r="U16" i="21"/>
  <c r="R16" i="21"/>
  <c r="Q16" i="21"/>
  <c r="N16" i="21"/>
  <c r="M16" i="21"/>
  <c r="J16" i="21"/>
  <c r="I16" i="21"/>
  <c r="H16" i="21"/>
  <c r="W20" i="20"/>
  <c r="U20" i="20"/>
  <c r="R20" i="20"/>
  <c r="Q20" i="20"/>
  <c r="N20" i="20"/>
  <c r="M20" i="20"/>
  <c r="J20" i="20"/>
  <c r="I20" i="20"/>
  <c r="H20" i="20"/>
  <c r="W16" i="19"/>
  <c r="U16" i="19"/>
  <c r="R16" i="19"/>
  <c r="Q16" i="19"/>
  <c r="N16" i="19"/>
  <c r="M16" i="19"/>
  <c r="J16" i="19"/>
  <c r="I16" i="19"/>
  <c r="H16" i="19"/>
  <c r="W16" i="18"/>
  <c r="U16" i="18"/>
  <c r="R16" i="18"/>
  <c r="Q16" i="18"/>
  <c r="N16" i="18"/>
  <c r="M16" i="18"/>
  <c r="J16" i="18"/>
  <c r="I16" i="18"/>
  <c r="H16" i="18"/>
  <c r="W16" i="17"/>
  <c r="U16" i="17"/>
  <c r="R16" i="17"/>
  <c r="Q16" i="17"/>
  <c r="N16" i="17"/>
  <c r="M16" i="17"/>
  <c r="J16" i="17"/>
  <c r="I16" i="17"/>
  <c r="H16" i="17"/>
  <c r="W19" i="16"/>
  <c r="U19" i="16"/>
  <c r="R19" i="16"/>
  <c r="Q19" i="16"/>
  <c r="N19" i="16"/>
  <c r="M19" i="16"/>
  <c r="J19" i="16"/>
  <c r="I19" i="16"/>
  <c r="H19" i="16"/>
  <c r="Z16" i="15"/>
  <c r="X16" i="15"/>
  <c r="V16" i="15"/>
  <c r="S16" i="15"/>
  <c r="R16" i="15"/>
  <c r="O16" i="15"/>
  <c r="K16" i="15"/>
  <c r="J16" i="15"/>
  <c r="I16" i="15"/>
  <c r="Y13" i="15"/>
  <c r="W13" i="15"/>
  <c r="T13" i="15"/>
  <c r="P13" i="15"/>
  <c r="Q13" i="15" s="1"/>
  <c r="L13" i="15"/>
  <c r="M13" i="15" s="1"/>
  <c r="Z20" i="5"/>
  <c r="X20" i="5"/>
  <c r="V20" i="5"/>
  <c r="T20" i="5"/>
  <c r="S20" i="5"/>
  <c r="R20" i="5"/>
  <c r="O20" i="5"/>
  <c r="N20" i="5"/>
  <c r="K20" i="5"/>
  <c r="J20" i="5"/>
  <c r="I20" i="5"/>
  <c r="Y16" i="10"/>
  <c r="W16" i="10"/>
  <c r="U16" i="10"/>
  <c r="R16" i="10"/>
  <c r="Q16" i="10"/>
  <c r="N16" i="10"/>
  <c r="M16" i="10"/>
  <c r="J16" i="10"/>
  <c r="I16" i="10"/>
  <c r="H16" i="10"/>
  <c r="Y16" i="6"/>
  <c r="W16" i="6"/>
  <c r="U16" i="6"/>
  <c r="R16" i="6"/>
  <c r="N16" i="6"/>
  <c r="M16" i="6"/>
  <c r="J16" i="6"/>
  <c r="I16" i="6"/>
  <c r="H16" i="6"/>
  <c r="Y16" i="4"/>
  <c r="W16" i="4"/>
  <c r="U16" i="4"/>
  <c r="R16" i="4"/>
  <c r="Q16" i="4"/>
  <c r="N16" i="4"/>
  <c r="M16" i="4"/>
  <c r="J16" i="4"/>
  <c r="I16" i="4"/>
  <c r="H16" i="4"/>
  <c r="Y16" i="3"/>
  <c r="W16" i="3"/>
  <c r="U16" i="3"/>
  <c r="R16" i="3"/>
  <c r="Q16" i="3"/>
  <c r="N16" i="3"/>
  <c r="M16" i="3"/>
  <c r="J16" i="3"/>
  <c r="I16" i="3"/>
  <c r="H16" i="3"/>
  <c r="I15" i="1" s="1"/>
  <c r="L18" i="24"/>
  <c r="S16" i="23"/>
  <c r="S16" i="22"/>
  <c r="K16" i="22"/>
  <c r="S16" i="21"/>
  <c r="S20" i="20"/>
  <c r="K20" i="20"/>
  <c r="S16" i="19"/>
  <c r="S16" i="18"/>
  <c r="K16" i="18"/>
  <c r="S16" i="17"/>
  <c r="S19" i="16"/>
  <c r="K19" i="16"/>
  <c r="T16" i="15"/>
  <c r="S16" i="10"/>
  <c r="O16" i="10"/>
  <c r="S16" i="6"/>
  <c r="K16" i="6"/>
  <c r="P20" i="5"/>
  <c r="S16" i="4"/>
  <c r="O16" i="4"/>
  <c r="V20" i="20" l="1"/>
  <c r="V16" i="21"/>
  <c r="V16" i="23"/>
  <c r="V16" i="18"/>
  <c r="V16" i="17"/>
  <c r="W40" i="1"/>
  <c r="V41" i="1"/>
  <c r="W41" i="1" s="1"/>
  <c r="W18" i="24"/>
  <c r="Y16" i="15"/>
  <c r="V16" i="38"/>
  <c r="W16" i="15"/>
  <c r="V16" i="22"/>
  <c r="V16" i="4"/>
  <c r="W20" i="34"/>
  <c r="X16" i="4"/>
  <c r="Y20" i="5"/>
  <c r="V16" i="28"/>
  <c r="W20" i="5"/>
  <c r="V16" i="31"/>
  <c r="V16" i="32"/>
  <c r="V16" i="33"/>
  <c r="V16" i="26"/>
  <c r="V16" i="19"/>
  <c r="V19" i="16"/>
  <c r="V16" i="10"/>
  <c r="X16" i="10"/>
  <c r="V16" i="6"/>
  <c r="X16" i="6"/>
  <c r="K16" i="3"/>
  <c r="X16" i="3"/>
  <c r="V16" i="3"/>
  <c r="S16" i="3"/>
  <c r="O16" i="3"/>
  <c r="O16" i="26"/>
  <c r="O16" i="32"/>
  <c r="O16" i="38"/>
  <c r="U13" i="15"/>
  <c r="K16" i="17"/>
  <c r="K16" i="32"/>
  <c r="K16" i="23"/>
  <c r="K16" i="10"/>
  <c r="K16" i="19"/>
  <c r="K16" i="21"/>
  <c r="K16" i="26"/>
  <c r="K16" i="38"/>
  <c r="L20" i="34"/>
  <c r="W16" i="36"/>
  <c r="L16" i="36"/>
  <c r="P16" i="36"/>
  <c r="O16" i="21"/>
  <c r="O16" i="22"/>
  <c r="P18" i="24"/>
  <c r="O16" i="23"/>
  <c r="O20" i="20"/>
  <c r="O16" i="19"/>
  <c r="O16" i="18"/>
  <c r="O16" i="17"/>
  <c r="O19" i="16"/>
  <c r="P16" i="15"/>
  <c r="O16" i="6"/>
  <c r="L16" i="15"/>
  <c r="L20" i="5"/>
  <c r="K16" i="4"/>
  <c r="P20" i="34"/>
  <c r="O16" i="33"/>
  <c r="O16" i="31"/>
  <c r="Y16" i="2" l="1"/>
  <c r="Z14" i="1" s="1"/>
  <c r="W16" i="2"/>
  <c r="X14" i="1" s="1"/>
  <c r="U16" i="2"/>
  <c r="V14" i="1" s="1"/>
  <c r="R16" i="2"/>
  <c r="S14" i="1" s="1"/>
  <c r="Q16" i="2"/>
  <c r="R14" i="1" s="1"/>
  <c r="J16" i="2"/>
  <c r="K14" i="1" s="1"/>
  <c r="I16" i="2"/>
  <c r="J14" i="1" s="1"/>
  <c r="S16" i="2"/>
  <c r="T14" i="1" s="1"/>
  <c r="K16" i="2"/>
  <c r="L14" i="1" s="1"/>
  <c r="S16" i="28" l="1"/>
  <c r="K16" i="28"/>
  <c r="O16" i="2" l="1"/>
  <c r="P14" i="1" s="1"/>
  <c r="Z24" i="1"/>
  <c r="V24" i="1"/>
  <c r="S24" i="1"/>
  <c r="R24" i="1"/>
  <c r="P24" i="1"/>
  <c r="O24" i="1"/>
  <c r="N24" i="1"/>
  <c r="K24" i="1"/>
  <c r="J24" i="1"/>
  <c r="Y16" i="11"/>
  <c r="Z22" i="1" s="1"/>
  <c r="W16" i="11"/>
  <c r="U16" i="11"/>
  <c r="S16" i="11"/>
  <c r="T22" i="1" s="1"/>
  <c r="R16" i="11"/>
  <c r="S22" i="1" s="1"/>
  <c r="Q16" i="11"/>
  <c r="R22" i="1" s="1"/>
  <c r="N16" i="11"/>
  <c r="O22" i="1" s="1"/>
  <c r="M16" i="11"/>
  <c r="N22" i="1" s="1"/>
  <c r="K16" i="11"/>
  <c r="J16" i="11"/>
  <c r="K22" i="1" s="1"/>
  <c r="I16" i="11"/>
  <c r="J22" i="1" s="1"/>
  <c r="H16" i="11"/>
  <c r="I22" i="1" s="1"/>
  <c r="X21" i="1"/>
  <c r="T21" i="1"/>
  <c r="S21" i="1"/>
  <c r="P21" i="1"/>
  <c r="O21" i="1"/>
  <c r="L21" i="1"/>
  <c r="I21" i="1"/>
  <c r="X24" i="1"/>
  <c r="Y24" i="1" s="1"/>
  <c r="T24" i="1"/>
  <c r="L24" i="1"/>
  <c r="I24" i="1"/>
  <c r="Z21" i="1"/>
  <c r="V21" i="1"/>
  <c r="W21" i="1" s="1"/>
  <c r="R21" i="1"/>
  <c r="N21" i="1"/>
  <c r="K21" i="1"/>
  <c r="J21" i="1"/>
  <c r="V16" i="1"/>
  <c r="W16" i="1" s="1"/>
  <c r="Z15" i="1"/>
  <c r="X15" i="1"/>
  <c r="Y15" i="1" s="1"/>
  <c r="V15" i="1"/>
  <c r="W15" i="1" s="1"/>
  <c r="T15" i="1"/>
  <c r="S15" i="1"/>
  <c r="R15" i="1"/>
  <c r="P15" i="1"/>
  <c r="O15" i="1"/>
  <c r="N15" i="1"/>
  <c r="L15" i="1"/>
  <c r="K15" i="1"/>
  <c r="J15" i="1"/>
  <c r="P16" i="1"/>
  <c r="Z16" i="1"/>
  <c r="X16" i="1"/>
  <c r="S16" i="1"/>
  <c r="R16" i="1"/>
  <c r="O16" i="1"/>
  <c r="N16" i="1"/>
  <c r="L16" i="1"/>
  <c r="K16" i="1"/>
  <c r="J16" i="1"/>
  <c r="I16" i="1"/>
  <c r="Y21" i="1" l="1"/>
  <c r="Y16" i="1"/>
  <c r="W24" i="1"/>
  <c r="X22" i="1"/>
  <c r="Y22" i="1" s="1"/>
  <c r="X16" i="11"/>
  <c r="V22" i="1"/>
  <c r="W22" i="1" s="1"/>
  <c r="V16" i="11"/>
  <c r="P22" i="1"/>
  <c r="L22" i="1"/>
  <c r="T16" i="1"/>
  <c r="L13" i="2" l="1"/>
  <c r="S13" i="2" l="1"/>
  <c r="T13" i="2" s="1"/>
  <c r="Y16" i="14" l="1"/>
  <c r="Z23" i="1" s="1"/>
  <c r="T20" i="1"/>
  <c r="Z20" i="1"/>
  <c r="X20" i="1"/>
  <c r="Y20" i="1" s="1"/>
  <c r="V20" i="1"/>
  <c r="W20" i="1" s="1"/>
  <c r="S20" i="1"/>
  <c r="P20" i="1"/>
  <c r="O20" i="1"/>
  <c r="N20" i="1"/>
  <c r="L20" i="1"/>
  <c r="K20" i="1"/>
  <c r="J20" i="1"/>
  <c r="I20" i="1"/>
  <c r="Z39" i="1" l="1"/>
  <c r="Z50" i="1" s="1"/>
  <c r="S39" i="1"/>
  <c r="S50" i="1" s="1"/>
  <c r="R14" i="44" s="1"/>
  <c r="R39" i="1"/>
  <c r="R50" i="1" s="1"/>
  <c r="P39" i="1"/>
  <c r="K39" i="1"/>
  <c r="K50" i="1" s="1"/>
  <c r="J39" i="1"/>
  <c r="J50" i="1" s="1"/>
  <c r="I39" i="1"/>
  <c r="W16" i="14"/>
  <c r="U16" i="14"/>
  <c r="S16" i="14"/>
  <c r="T23" i="1" s="1"/>
  <c r="T25" i="1" s="1"/>
  <c r="R16" i="14"/>
  <c r="S23" i="1" s="1"/>
  <c r="S25" i="1" s="1"/>
  <c r="Q16" i="14"/>
  <c r="R23" i="1" s="1"/>
  <c r="O16" i="14"/>
  <c r="N16" i="14"/>
  <c r="O23" i="1" s="1"/>
  <c r="M16" i="14"/>
  <c r="N23" i="1" s="1"/>
  <c r="K16" i="14"/>
  <c r="J16" i="14"/>
  <c r="K23" i="1" s="1"/>
  <c r="I16" i="14"/>
  <c r="J23" i="1" s="1"/>
  <c r="J25" i="1" s="1"/>
  <c r="H16" i="14"/>
  <c r="I23" i="1" s="1"/>
  <c r="I50" i="1" l="1"/>
  <c r="H14" i="44" s="1"/>
  <c r="W39" i="1"/>
  <c r="H50" i="1"/>
  <c r="G14" i="44" s="1"/>
  <c r="Q14" i="44"/>
  <c r="T50" i="1"/>
  <c r="S14" i="44" s="1"/>
  <c r="P23" i="1"/>
  <c r="P25" i="1" s="1"/>
  <c r="V23" i="1"/>
  <c r="W23" i="1" s="1"/>
  <c r="V16" i="14"/>
  <c r="L23" i="1"/>
  <c r="L25" i="1" s="1"/>
  <c r="X23" i="1"/>
  <c r="X16" i="14"/>
  <c r="L39" i="1"/>
  <c r="J14" i="44"/>
  <c r="P50" i="1"/>
  <c r="Y14" i="44"/>
  <c r="I14" i="44"/>
  <c r="M14" i="44"/>
  <c r="V50" i="1"/>
  <c r="N14" i="44"/>
  <c r="Z25" i="1"/>
  <c r="O25" i="1"/>
  <c r="N25" i="1"/>
  <c r="K25" i="1"/>
  <c r="I25" i="1"/>
  <c r="H25" i="1"/>
  <c r="Z17" i="1"/>
  <c r="X17" i="1"/>
  <c r="Y17" i="1" s="1"/>
  <c r="V17" i="1"/>
  <c r="W17" i="1" s="1"/>
  <c r="T17" i="1"/>
  <c r="S17" i="1"/>
  <c r="R17" i="1"/>
  <c r="P17" i="1"/>
  <c r="O17" i="1"/>
  <c r="N17" i="1"/>
  <c r="L17" i="1"/>
  <c r="K17" i="1"/>
  <c r="J17" i="1"/>
  <c r="I17" i="1"/>
  <c r="W50" i="1" l="1"/>
  <c r="V14" i="44" s="1"/>
  <c r="X25" i="1"/>
  <c r="Y25" i="1" s="1"/>
  <c r="Y23" i="1"/>
  <c r="O14" i="44"/>
  <c r="V25" i="1"/>
  <c r="W25" i="1" s="1"/>
  <c r="U14" i="44"/>
  <c r="L50" i="1"/>
  <c r="Z18" i="1"/>
  <c r="Z26" i="1" s="1"/>
  <c r="T18" i="1"/>
  <c r="R18" i="1"/>
  <c r="P18" i="1"/>
  <c r="N16" i="2"/>
  <c r="O14" i="1" s="1"/>
  <c r="M16" i="2"/>
  <c r="N14" i="1" s="1"/>
  <c r="H16" i="2"/>
  <c r="I14" i="1" s="1"/>
  <c r="W14" i="1" l="1"/>
  <c r="Y14" i="1"/>
  <c r="K14" i="44"/>
  <c r="P26" i="1"/>
  <c r="T26" i="1"/>
  <c r="S13" i="44" s="1"/>
  <c r="O18" i="1"/>
  <c r="O26" i="1" s="1"/>
  <c r="N18" i="1"/>
  <c r="N26" i="1" s="1"/>
  <c r="H26" i="1"/>
  <c r="G13" i="44" s="1"/>
  <c r="X16" i="2"/>
  <c r="V16" i="2"/>
  <c r="Z57" i="1"/>
  <c r="Y13" i="44"/>
  <c r="V18" i="1"/>
  <c r="X18" i="1"/>
  <c r="S18" i="1"/>
  <c r="S26" i="1" s="1"/>
  <c r="J18" i="1"/>
  <c r="K18" i="1"/>
  <c r="K26" i="1" s="1"/>
  <c r="J13" i="44" s="1"/>
  <c r="Z58" i="1"/>
  <c r="Y18" i="44" s="1"/>
  <c r="L18" i="1"/>
  <c r="I18" i="1"/>
  <c r="I26" i="1" s="1"/>
  <c r="H13" i="44" s="1"/>
  <c r="Y18" i="1" l="1"/>
  <c r="O13" i="44"/>
  <c r="W18" i="1"/>
  <c r="P57" i="1"/>
  <c r="T57" i="1"/>
  <c r="X26" i="1"/>
  <c r="L26" i="1"/>
  <c r="P58" i="1"/>
  <c r="T58" i="1"/>
  <c r="S18" i="44" s="1"/>
  <c r="V26" i="1"/>
  <c r="W26" i="1" s="1"/>
  <c r="N13" i="44"/>
  <c r="O58" i="1"/>
  <c r="N18" i="44" s="1"/>
  <c r="O57" i="1"/>
  <c r="M13" i="44"/>
  <c r="N57" i="1"/>
  <c r="N58" i="1"/>
  <c r="M18" i="44" s="1"/>
  <c r="Q16" i="6"/>
  <c r="R20" i="1" s="1"/>
  <c r="R25" i="1" s="1"/>
  <c r="R26" i="1" s="1"/>
  <c r="R58" i="1" s="1"/>
  <c r="Q18" i="44" s="1"/>
  <c r="J26" i="1"/>
  <c r="J58" i="1" s="1"/>
  <c r="I18" i="44" s="1"/>
  <c r="S58" i="1"/>
  <c r="R18" i="44" s="1"/>
  <c r="R13" i="44"/>
  <c r="S57" i="1"/>
  <c r="K58" i="1"/>
  <c r="J18" i="44" s="1"/>
  <c r="K57" i="1"/>
  <c r="H58" i="1"/>
  <c r="G18" i="44" s="1"/>
  <c r="H57" i="1"/>
  <c r="I57" i="1"/>
  <c r="I58" i="1"/>
  <c r="H18" i="44" s="1"/>
  <c r="O18" i="44" l="1"/>
  <c r="Q41" i="1"/>
  <c r="Q56" i="1"/>
  <c r="Q44" i="1"/>
  <c r="Q40" i="1"/>
  <c r="Q34" i="1"/>
  <c r="Q25" i="1"/>
  <c r="Q26" i="1"/>
  <c r="Q45" i="1"/>
  <c r="Q50" i="1"/>
  <c r="Q46" i="1"/>
  <c r="Q58" i="1"/>
  <c r="P18" i="44" s="1"/>
  <c r="Q57" i="1"/>
  <c r="Q33" i="1"/>
  <c r="Q35" i="1"/>
  <c r="L57" i="1"/>
  <c r="W13" i="44"/>
  <c r="Y26" i="1"/>
  <c r="Q47" i="1"/>
  <c r="Q54" i="1"/>
  <c r="P16" i="44" s="1"/>
  <c r="Q38" i="1"/>
  <c r="Q36" i="1"/>
  <c r="Q49" i="1"/>
  <c r="Q37" i="1"/>
  <c r="Q32" i="1"/>
  <c r="Q48" i="1"/>
  <c r="Q43" i="1"/>
  <c r="Q31" i="1"/>
  <c r="Q39" i="1"/>
  <c r="Q30" i="1"/>
  <c r="Q20" i="34"/>
  <c r="P16" i="10"/>
  <c r="Q21" i="1" s="1"/>
  <c r="Q20" i="5"/>
  <c r="Q17" i="1" s="1"/>
  <c r="P16" i="26"/>
  <c r="P19" i="16"/>
  <c r="P16" i="31"/>
  <c r="P16" i="38"/>
  <c r="P16" i="23"/>
  <c r="P16" i="25"/>
  <c r="V57" i="1"/>
  <c r="W57" i="1" s="1"/>
  <c r="U13" i="44"/>
  <c r="P16" i="3"/>
  <c r="Q15" i="1" s="1"/>
  <c r="P16" i="6"/>
  <c r="Q20" i="1" s="1"/>
  <c r="P16" i="18"/>
  <c r="P16" i="21"/>
  <c r="Q18" i="24"/>
  <c r="K13" i="44"/>
  <c r="T16" i="44"/>
  <c r="Q55" i="1"/>
  <c r="P17" i="44" s="1"/>
  <c r="Q18" i="1"/>
  <c r="L58" i="1"/>
  <c r="K18" i="44" s="1"/>
  <c r="P16" i="2"/>
  <c r="Q14" i="1" s="1"/>
  <c r="P16" i="11"/>
  <c r="Q22" i="1" s="1"/>
  <c r="P16" i="32"/>
  <c r="P16" i="17"/>
  <c r="P16" i="22"/>
  <c r="P16" i="28"/>
  <c r="X58" i="1"/>
  <c r="V58" i="1"/>
  <c r="Q16" i="36"/>
  <c r="P16" i="4"/>
  <c r="Q16" i="1" s="1"/>
  <c r="P16" i="14"/>
  <c r="Q23" i="1" s="1"/>
  <c r="P16" i="19"/>
  <c r="P20" i="20"/>
  <c r="P16" i="33"/>
  <c r="Q16" i="15"/>
  <c r="Q24" i="1" s="1"/>
  <c r="V13" i="44"/>
  <c r="R57" i="1"/>
  <c r="Q13" i="44"/>
  <c r="J57" i="1"/>
  <c r="I13" i="44"/>
  <c r="M18" i="34" l="1"/>
  <c r="U16" i="34"/>
  <c r="U15" i="34"/>
  <c r="M17" i="34"/>
  <c r="U17" i="34"/>
  <c r="M16" i="34"/>
  <c r="M15" i="34"/>
  <c r="U18" i="34"/>
  <c r="U15" i="24"/>
  <c r="U16" i="24"/>
  <c r="M16" i="24"/>
  <c r="M15" i="24"/>
  <c r="T16" i="20"/>
  <c r="T17" i="20"/>
  <c r="T15" i="20"/>
  <c r="L15" i="20"/>
  <c r="L18" i="20"/>
  <c r="L17" i="20"/>
  <c r="L16" i="20"/>
  <c r="T18" i="20"/>
  <c r="L17" i="16"/>
  <c r="L15" i="16"/>
  <c r="T17" i="16"/>
  <c r="T15" i="16"/>
  <c r="L16" i="16"/>
  <c r="T16" i="16"/>
  <c r="U18" i="5"/>
  <c r="M18" i="5"/>
  <c r="M17" i="5"/>
  <c r="U17" i="5"/>
  <c r="U16" i="5"/>
  <c r="M16" i="5"/>
  <c r="U15" i="5"/>
  <c r="M15" i="5"/>
  <c r="Y58" i="1"/>
  <c r="X18" i="44" s="1"/>
  <c r="W18" i="44"/>
  <c r="W58" i="1"/>
  <c r="V18" i="44" s="1"/>
  <c r="U18" i="44"/>
  <c r="L16" i="22"/>
  <c r="T16" i="21"/>
  <c r="L16" i="19"/>
  <c r="T16" i="26"/>
  <c r="T16" i="23"/>
  <c r="T16" i="22"/>
  <c r="L16" i="26"/>
  <c r="L20" i="20"/>
  <c r="L16" i="25"/>
  <c r="T16" i="19"/>
  <c r="T16" i="25"/>
  <c r="T16" i="18"/>
  <c r="L16" i="21"/>
  <c r="L16" i="23"/>
  <c r="T20" i="20"/>
  <c r="M18" i="24"/>
  <c r="T16" i="17"/>
  <c r="L16" i="17"/>
  <c r="L16" i="18"/>
  <c r="U18" i="24"/>
  <c r="M20" i="34"/>
  <c r="T16" i="28"/>
  <c r="M16" i="15"/>
  <c r="L16" i="32"/>
  <c r="T16" i="32"/>
  <c r="L16" i="33"/>
  <c r="L16" i="31"/>
  <c r="T16" i="38"/>
  <c r="L16" i="14"/>
  <c r="U16" i="15"/>
  <c r="L16" i="28"/>
  <c r="T16" i="33"/>
  <c r="U20" i="34"/>
  <c r="L16" i="38"/>
  <c r="T16" i="14"/>
  <c r="L16" i="11"/>
  <c r="T16" i="10"/>
  <c r="T16" i="11"/>
  <c r="M20" i="5"/>
  <c r="L16" i="10"/>
  <c r="T16" i="6"/>
  <c r="U20" i="5"/>
  <c r="L16" i="6"/>
  <c r="L16" i="4"/>
  <c r="T16" i="4"/>
  <c r="T16" i="3"/>
  <c r="L16" i="3"/>
  <c r="T19" i="16"/>
  <c r="L19" i="16"/>
  <c r="T16" i="2"/>
  <c r="M24" i="1"/>
  <c r="U24" i="1"/>
  <c r="L16" i="2"/>
  <c r="M26" i="1"/>
  <c r="X13" i="44"/>
  <c r="U26" i="1"/>
  <c r="U55" i="1"/>
  <c r="T17" i="44" s="1"/>
  <c r="U47" i="1"/>
  <c r="U43" i="1"/>
  <c r="U38" i="1"/>
  <c r="U34" i="1"/>
  <c r="U30" i="1"/>
  <c r="U23" i="1"/>
  <c r="U18" i="1"/>
  <c r="U14" i="1"/>
  <c r="U44" i="1"/>
  <c r="U35" i="1"/>
  <c r="U20" i="1"/>
  <c r="U50" i="1"/>
  <c r="T14" i="44" s="1"/>
  <c r="U46" i="1"/>
  <c r="U41" i="1"/>
  <c r="U37" i="1"/>
  <c r="U33" i="1"/>
  <c r="U22" i="1"/>
  <c r="U17" i="1"/>
  <c r="U56" i="1"/>
  <c r="T15" i="44" s="1"/>
  <c r="U39" i="1"/>
  <c r="U57" i="1"/>
  <c r="U49" i="1"/>
  <c r="U45" i="1"/>
  <c r="U40" i="1"/>
  <c r="U36" i="1"/>
  <c r="U32" i="1"/>
  <c r="U21" i="1"/>
  <c r="U16" i="1"/>
  <c r="U48" i="1"/>
  <c r="U31" i="1"/>
  <c r="U15" i="1"/>
  <c r="M57" i="1"/>
  <c r="M49" i="1"/>
  <c r="M45" i="1"/>
  <c r="M40" i="1"/>
  <c r="M36" i="1"/>
  <c r="M32" i="1"/>
  <c r="M21" i="1"/>
  <c r="M16" i="1"/>
  <c r="M41" i="1"/>
  <c r="M56" i="1"/>
  <c r="L15" i="44" s="1"/>
  <c r="M48" i="1"/>
  <c r="M44" i="1"/>
  <c r="M39" i="1"/>
  <c r="M35" i="1"/>
  <c r="M31" i="1"/>
  <c r="M20" i="1"/>
  <c r="M15" i="1"/>
  <c r="M37" i="1"/>
  <c r="M22" i="1"/>
  <c r="M55" i="1"/>
  <c r="L17" i="44" s="1"/>
  <c r="M47" i="1"/>
  <c r="M43" i="1"/>
  <c r="M38" i="1"/>
  <c r="M34" i="1"/>
  <c r="M30" i="1"/>
  <c r="M23" i="1"/>
  <c r="M18" i="1"/>
  <c r="M14" i="1"/>
  <c r="M50" i="1"/>
  <c r="L14" i="44" s="1"/>
  <c r="M46" i="1"/>
  <c r="M33" i="1"/>
  <c r="M17" i="1"/>
  <c r="U25" i="1"/>
  <c r="P14" i="44"/>
  <c r="M25" i="1"/>
  <c r="P15" i="44"/>
  <c r="L16" i="44"/>
  <c r="P13" i="44" l="1"/>
  <c r="L13" i="44" l="1"/>
  <c r="T13" i="44" l="1"/>
</calcChain>
</file>

<file path=xl/sharedStrings.xml><?xml version="1.0" encoding="utf-8"?>
<sst xmlns="http://schemas.openxmlformats.org/spreadsheetml/2006/main" count="9866" uniqueCount="1015">
  <si>
    <t>Category &amp; Name
of the
Shareholders
(I)</t>
  </si>
  <si>
    <t>PAN 
(II)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</si>
  <si>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</si>
  <si>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</si>
  <si>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</si>
  <si>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</si>
  <si>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</si>
  <si>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</si>
  <si>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 held in each class of securities
(IX)</t>
  </si>
  <si>
    <t>No. Of Shares Underlying Outstanding convertible securities
(X)</t>
  </si>
  <si>
    <t>No. Of Warrants
(Xi)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</si>
  <si>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</si>
  <si>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</si>
  <si>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</si>
  <si>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</si>
  <si>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(XIV)
Rights</t>
  </si>
  <si>
    <t>Total as
a % of
Total
Voting
rights</t>
  </si>
  <si>
    <t>Class
eg:
X</t>
  </si>
  <si>
    <t>Class
eg:y</t>
  </si>
  <si>
    <t>Total</t>
  </si>
  <si>
    <t>No.
(a)</t>
  </si>
  <si>
    <t>As a % of total Shares held
(b)</t>
  </si>
  <si>
    <t>A</t>
  </si>
  <si>
    <t>Table II - Statement showing shareholding pattern of the Promoter and Promoter Group</t>
  </si>
  <si>
    <t>(1)</t>
  </si>
  <si>
    <t>Indian</t>
  </si>
  <si>
    <t>(a)</t>
  </si>
  <si>
    <t>Individuals/Hindu undivided Family</t>
  </si>
  <si>
    <t>(b)</t>
  </si>
  <si>
    <t>Central  Government/ State Government(s)</t>
  </si>
  <si>
    <t>(c)</t>
  </si>
  <si>
    <t>Financial  Institutions/ Banks</t>
  </si>
  <si>
    <t>(d)</t>
  </si>
  <si>
    <t>Any Other (specify)</t>
  </si>
  <si>
    <t>Category</t>
  </si>
  <si>
    <t>Sub-Total (A)(1)</t>
  </si>
  <si>
    <t>(2)</t>
  </si>
  <si>
    <t>Foreign</t>
  </si>
  <si>
    <t>Individuals (NonResident Individuals/ Foreign Individuals)</t>
  </si>
  <si>
    <t>Government</t>
  </si>
  <si>
    <t>Institutions</t>
  </si>
  <si>
    <t>Foreign Portfolio Investor</t>
  </si>
  <si>
    <t>(e)</t>
  </si>
  <si>
    <t>Sub-Total (A)(2)</t>
  </si>
  <si>
    <t>B</t>
  </si>
  <si>
    <t>Table III - Statement showing shareholding pattern of the Public shareholder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</si>
  <si>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</si>
  <si>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</si>
  <si>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</si>
  <si>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</si>
  <si>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</si>
  <si>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</si>
  <si>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</si>
  <si>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 Companies</t>
  </si>
  <si>
    <t>(h)</t>
  </si>
  <si>
    <t>Provident Funds/ Pension Funds</t>
  </si>
  <si>
    <t>(i)</t>
  </si>
  <si>
    <t>Sub-Total (B)(1)</t>
  </si>
  <si>
    <t>C</t>
  </si>
  <si>
    <t>Table IV - Statement showing shareholding pattern of the Non Promoter- Non Public shareholder</t>
  </si>
  <si>
    <t>( 2 )</t>
  </si>
  <si>
    <t>Central  Government/  State  Government(s)/ President of India</t>
  </si>
  <si>
    <t>Sub-Total (B)(2)</t>
  </si>
  <si>
    <t>( 3 )</t>
  </si>
  <si>
    <t>Non-institutions</t>
  </si>
  <si>
    <t xml:space="preserve">Individuals -  
i.Individual shareholders holding nominal share capital up to Rs. 2 lakhs. </t>
  </si>
  <si>
    <t>Individuals -  
ii. Individual shareholders holding nominal share capital in excess of Rs. 2 lakhs.</t>
  </si>
  <si>
    <t>NBFCs registered with RBI</t>
  </si>
  <si>
    <t>Employee Trusts</t>
  </si>
  <si>
    <t>Overseas Depositories (holding DRs) (balancing figure)</t>
  </si>
  <si>
    <t>Sub-Total (B)(3)</t>
  </si>
  <si>
    <t>Custodian/DR  Holder - Name of DR Holders  (If Available)</t>
  </si>
  <si>
    <t>Employee Benefit Trust (under SEBI (Share based Employee Benefit) Regulations, 2014)</t>
  </si>
  <si>
    <t>Total NonPromoter- Non Public  Shareholding 
(C)= (C)(1)+(C)(2)</t>
  </si>
  <si>
    <t>Total ( A+B+C2 )</t>
  </si>
  <si>
    <t>Total (A+B+C )</t>
  </si>
  <si>
    <t>(a(i))</t>
  </si>
  <si>
    <t>(a(ii))</t>
  </si>
  <si>
    <t>( 1 )</t>
  </si>
  <si>
    <t>A1(a)</t>
  </si>
  <si>
    <t>A1(b)</t>
  </si>
  <si>
    <t>A1(c)</t>
  </si>
  <si>
    <t>A1(d)</t>
  </si>
  <si>
    <t>A2(a)</t>
  </si>
  <si>
    <t>A2(c)</t>
  </si>
  <si>
    <t>A2(d)</t>
  </si>
  <si>
    <t>B1(a)</t>
  </si>
  <si>
    <t>B1(b)</t>
  </si>
  <si>
    <t>B1(c)</t>
  </si>
  <si>
    <t>B1(d)</t>
  </si>
  <si>
    <t>B1(e)</t>
  </si>
  <si>
    <t>B1(g)</t>
  </si>
  <si>
    <t>B1(h)</t>
  </si>
  <si>
    <t>B1(i)</t>
  </si>
  <si>
    <t>B1(f)</t>
  </si>
  <si>
    <t>B2</t>
  </si>
  <si>
    <t>B3(a(i))</t>
  </si>
  <si>
    <t>B3(a(iI))</t>
  </si>
  <si>
    <t>B3(b)</t>
  </si>
  <si>
    <t>B3(c)</t>
  </si>
  <si>
    <t>B3(d)</t>
  </si>
  <si>
    <t>B3(e)</t>
  </si>
  <si>
    <t>C1</t>
  </si>
  <si>
    <t>Individuals - ii. Individual shareholders holding nominal share capital in excess of Rs. 2 lakhs.</t>
  </si>
  <si>
    <t xml:space="preserve">Individuals -  i.Individual shareholders holding nominal share capital up to Rs. 2 lakhs. </t>
  </si>
  <si>
    <t xml:space="preserve">Total Shareholding of Promoter and Promoter Group (A)=(A)(1)+(A)(2) </t>
  </si>
  <si>
    <t>Total Public Shareholding (B)=(B)(1)+(B)(2)+(B)(3)</t>
  </si>
  <si>
    <t>Shareholding , as a % assuming full conversion of convertible securities (as a percentage of diluted share capital)
(XI)= (VII)+(X)
As a % of (A+B+C2)</t>
  </si>
  <si>
    <t>General information about company</t>
  </si>
  <si>
    <t>Class of Security</t>
  </si>
  <si>
    <t xml:space="preserve">Quarter Ended </t>
  </si>
  <si>
    <t>Date of allotment / extinguishment (in case Capital Restructuring selected) / Listing Date</t>
  </si>
  <si>
    <t>Yes</t>
  </si>
  <si>
    <t>Equity Shares</t>
  </si>
  <si>
    <t>Preference Shares</t>
  </si>
  <si>
    <t>Differential Voting Rights</t>
  </si>
  <si>
    <t>Pre-listing</t>
  </si>
  <si>
    <t>Quarterly</t>
  </si>
  <si>
    <t>Capital Restructuring</t>
  </si>
  <si>
    <t>June</t>
  </si>
  <si>
    <t>September</t>
  </si>
  <si>
    <t>December</t>
  </si>
  <si>
    <t>March</t>
  </si>
  <si>
    <t>No</t>
  </si>
  <si>
    <t>Name of the company</t>
  </si>
  <si>
    <t>Scrip code</t>
  </si>
  <si>
    <t>Particular</t>
  </si>
  <si>
    <t>Yes/No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</si>
  <si>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</si>
  <si>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</si>
  <si>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</si>
  <si>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</si>
  <si>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</si>
  <si>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any shares held by promoters are pledge or otherwise encumbered?</t>
  </si>
  <si>
    <t>Sr. No.</t>
  </si>
  <si>
    <t>Sr.</t>
  </si>
  <si>
    <t>No. Of Shares Underlying Outstanding convertible securities and No. Of Warrants
(Xi) (a)</t>
  </si>
  <si>
    <t>No of Voting (XIV) Rights</t>
  </si>
  <si>
    <t>Name
of the 
Shareholders
     (I)</t>
  </si>
  <si>
    <t>Searial No.</t>
  </si>
  <si>
    <t>No. Of Shares Underlying Outstanding convertible securities and Warrants
(X)</t>
  </si>
  <si>
    <t>Bank Name</t>
  </si>
  <si>
    <t>Serial No.</t>
  </si>
  <si>
    <t>Class
eg:X</t>
  </si>
  <si>
    <t>No. Of Shares Underlying Outstanding convertible securities and warrants
(X)</t>
  </si>
  <si>
    <t>Shareholding , as a % assuming full conversion of convertible securities (as a percentage of diluted share capital)
(XI)= (VII)+(Xi)(a)
As a % of (A+B+C2)</t>
  </si>
  <si>
    <t>Number of shareholders</t>
  </si>
  <si>
    <t>Outstanding shares held in demat or unclaimed suspense account</t>
  </si>
  <si>
    <t>Name of the PAC</t>
  </si>
  <si>
    <t>Number of shares</t>
  </si>
  <si>
    <t>Percentage of shareholding by PAC</t>
  </si>
  <si>
    <t>voting rights which are frozen</t>
  </si>
  <si>
    <t>Category
(I)</t>
  </si>
  <si>
    <t>Category of shareholder
(II)</t>
  </si>
  <si>
    <t>Number of Voting Rights
held in each class of
securities
(IX)</t>
  </si>
  <si>
    <t>Total as a % of
(A+B+C)</t>
  </si>
  <si>
    <t>(A)</t>
  </si>
  <si>
    <t>Promoter &amp; Promoter Group</t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</si>
  <si>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</si>
  <si>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</si>
  <si>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</si>
  <si>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</si>
  <si>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</si>
  <si>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</si>
  <si>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</si>
  <si>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</si>
  <si>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>Table I - Summary Statement holding of specified securities</t>
  </si>
  <si>
    <t>Number of fully paid up equity shares</t>
  </si>
  <si>
    <t>Number of partly paid-up equity shares</t>
  </si>
  <si>
    <t>Number of shares underlying outstanding depository receipts</t>
  </si>
  <si>
    <t>Total number of shares</t>
  </si>
  <si>
    <t>Shareholding as a percentage of total number of shares held by promoters and public shareholders and custodians or DR holders</t>
  </si>
  <si>
    <t>Number of voting rights held by same class of securities</t>
  </si>
  <si>
    <t>Number of voting rights held by differential voting rights</t>
  </si>
  <si>
    <t>Total Number of voting rights</t>
  </si>
  <si>
    <t>Percentage of total number of voting rights</t>
  </si>
  <si>
    <t>Number of shares underlying outstanding convertible securities</t>
  </si>
  <si>
    <t>Number of warrant</t>
  </si>
  <si>
    <t>Number of warrant and convertible securities</t>
  </si>
  <si>
    <t>Total shareholding as a percentage assuming full conversion of convertible securities</t>
  </si>
  <si>
    <t xml:space="preserve">Number of the locked-in-shares </t>
  </si>
  <si>
    <t>Locked-in-shares as a percentage of total number of shares</t>
  </si>
  <si>
    <t>Pledged or encumbered - number of shares</t>
  </si>
  <si>
    <t>Pledged or encumbered shares held as percentage of total number of shares</t>
  </si>
  <si>
    <t>Number of equity shares held in dematerialized form</t>
  </si>
  <si>
    <t>Disclosure of notes on shareholding pattern</t>
  </si>
  <si>
    <t>Individuals or Hindu undivided family [Member]</t>
  </si>
  <si>
    <t>Central government or State government(s) [Member]</t>
  </si>
  <si>
    <t>Indian - financial institutions or banks [Member]</t>
  </si>
  <si>
    <t>Other Indian shareholders [Member]</t>
  </si>
  <si>
    <t>Indian [Member]</t>
  </si>
  <si>
    <t>Non-resident individuals or foreign individuals [Member]</t>
  </si>
  <si>
    <t>Foreign - Government [Member]</t>
  </si>
  <si>
    <t>Foreign portfolio investor [Member]</t>
  </si>
  <si>
    <t>Foreign - institutions [Member]</t>
  </si>
  <si>
    <t>Other foreign shareholders [Member]</t>
  </si>
  <si>
    <t>Foreign [Member]</t>
  </si>
  <si>
    <t>Shareholding of promoter and promoter group [Member]</t>
  </si>
  <si>
    <t>Mutual funds or uti [Member]</t>
  </si>
  <si>
    <t>Venture capital funds [Member]</t>
  </si>
  <si>
    <t>Alternative investment funds [Member]</t>
  </si>
  <si>
    <t>Foreign venture capital investors [Member]</t>
  </si>
  <si>
    <t>Institutions - Foreign portfolio investor [Member]</t>
  </si>
  <si>
    <t>Financial Institution or Banks [Member]</t>
  </si>
  <si>
    <t>Insurance Companies [Member]</t>
  </si>
  <si>
    <t>Provident Funds or pension funds [Member]</t>
  </si>
  <si>
    <t>Other institutions [Member]</t>
  </si>
  <si>
    <t>Institutions [Member]</t>
  </si>
  <si>
    <t>Central Government or State Government(s) or President of India [Member]</t>
  </si>
  <si>
    <t>Individual shareholders holding nominal share capital up to Rs two lakh [Member]</t>
  </si>
  <si>
    <t>Individual shareholders holding nominal share capital in excess of Rs two lakh [Member]</t>
  </si>
  <si>
    <t>NBFCs registered with RBI [Member]</t>
  </si>
  <si>
    <t>Employee Trusts [Member]</t>
  </si>
  <si>
    <t>Overseas Depositories [Member]</t>
  </si>
  <si>
    <t>Other non-institutions [Member]</t>
  </si>
  <si>
    <t>Non-institutions [Member]</t>
  </si>
  <si>
    <t>Public shareholding [Member]</t>
  </si>
  <si>
    <t>Custodian or DR holder [Member]</t>
  </si>
  <si>
    <t>Employee benefits trusts [Member]</t>
  </si>
  <si>
    <t>Shares held by non-promoter non-public shareholders [Member]</t>
  </si>
  <si>
    <t>Shareholding pattern [Member]</t>
  </si>
  <si>
    <t>IndHUF</t>
  </si>
  <si>
    <t>CGAndSG</t>
  </si>
  <si>
    <t>AIF</t>
  </si>
  <si>
    <t>CG&amp;SG&amp;PI</t>
  </si>
  <si>
    <t>Indivisual(aI)</t>
  </si>
  <si>
    <t>Indivisual(aII)</t>
  </si>
  <si>
    <t>NBFC</t>
  </si>
  <si>
    <t>OD</t>
  </si>
  <si>
    <t>EBT</t>
  </si>
  <si>
    <t>IndianFinancialInstitutionsOrBanksDomain</t>
  </si>
  <si>
    <t>NonResidentIndividualsOrForeignIndividualsDomain</t>
  </si>
  <si>
    <t>ForeignGovernmentDomain</t>
  </si>
  <si>
    <t>ForeignPortfolioInvestorDomain</t>
  </si>
  <si>
    <t>ForeignInstitutionsDomain</t>
  </si>
  <si>
    <t>OtherForeignShareholdersDomain</t>
  </si>
  <si>
    <t>MutualFundsOrUtiDomain</t>
  </si>
  <si>
    <t>VentureCapitalFundsDomain</t>
  </si>
  <si>
    <t>AlternativeInvestmentFundsDomain</t>
  </si>
  <si>
    <t>ForeignVentureCapitalInvestorsDomain</t>
  </si>
  <si>
    <t>InstitutionsForeignPortfolioInvestorDomain</t>
  </si>
  <si>
    <t>FinancialInstitutionOrBanksDomain</t>
  </si>
  <si>
    <t>InsuranceCompaniesDomain</t>
  </si>
  <si>
    <t>ProvidentFundsOrPensionFundsDomain</t>
  </si>
  <si>
    <t>OtherInstitutionsDomain</t>
  </si>
  <si>
    <t>CentralGovernmentOrStateGovernmentSOrPresidentOfIndiaDomain</t>
  </si>
  <si>
    <t>IndividualShareholdersHoldingNominalShareCapitalUpToRsTwoLakhDomain</t>
  </si>
  <si>
    <t>IndividualShareholdersHoldingNominalShareCapitalInExcessOfRsTwoLakhDomain</t>
  </si>
  <si>
    <t>EmployeeTrustsDomain</t>
  </si>
  <si>
    <t>OverseasDepositoriesDomain</t>
  </si>
  <si>
    <t>OtherNonInstitutionsDomain</t>
  </si>
  <si>
    <t>EmployeeBenefitsTrustsDomain</t>
  </si>
  <si>
    <t>Name of shareholder</t>
  </si>
  <si>
    <t>Micro@213Vista</t>
  </si>
  <si>
    <t>prefix</t>
  </si>
  <si>
    <t>label</t>
  </si>
  <si>
    <t>name</t>
  </si>
  <si>
    <t>depth</t>
  </si>
  <si>
    <t>order</t>
  </si>
  <si>
    <t>ID</t>
  </si>
  <si>
    <t>label1</t>
  </si>
  <si>
    <t>label2</t>
  </si>
  <si>
    <t>ScheduleName</t>
  </si>
  <si>
    <t>Type</t>
  </si>
  <si>
    <t>enumerations</t>
  </si>
  <si>
    <t>substitutionGroup</t>
  </si>
  <si>
    <t>balance</t>
  </si>
  <si>
    <t>periodType</t>
  </si>
  <si>
    <t>abstract</t>
  </si>
  <si>
    <t>nillable</t>
  </si>
  <si>
    <t>xbrldt:typedDomainRef</t>
  </si>
  <si>
    <t>restriction base</t>
  </si>
  <si>
    <t>role</t>
  </si>
  <si>
    <t>Publisher</t>
  </si>
  <si>
    <t>Name</t>
  </si>
  <si>
    <t>Paragraph</t>
  </si>
  <si>
    <t>in-bse-shp</t>
  </si>
  <si>
    <t>GeneralInformationAbstract</t>
  </si>
  <si>
    <t>General information [Abstract]</t>
  </si>
  <si>
    <t>in-bse-shp_GeneralInformationAbstract</t>
  </si>
  <si>
    <t>DetailsOfGeneralInformationAboutCompany</t>
  </si>
  <si>
    <t>xbrli:stringItemType</t>
  </si>
  <si>
    <t>xbrli:item</t>
  </si>
  <si>
    <t>duration</t>
  </si>
  <si>
    <t>true</t>
  </si>
  <si>
    <t>ScripCode</t>
  </si>
  <si>
    <t>in-bse-shp_ScripCode</t>
  </si>
  <si>
    <t>in-bse-shp-types:ScripCode</t>
  </si>
  <si>
    <t>false</t>
  </si>
  <si>
    <t>NameOfTheCompany</t>
  </si>
  <si>
    <t>in-bse-shp_NameOfTheCompany</t>
  </si>
  <si>
    <t>ClassOfSecurity</t>
  </si>
  <si>
    <t>in-bse-shp_ClassOfSecurity</t>
  </si>
  <si>
    <t>TypeOfReport</t>
  </si>
  <si>
    <t>Type of report</t>
  </si>
  <si>
    <t>in-bse-shp_TypeOfReport</t>
  </si>
  <si>
    <t>(Pre-listing)(Quarterly)(Additional)</t>
  </si>
  <si>
    <t>DateOfReport</t>
  </si>
  <si>
    <t>in-bse-shp_DateOfReport</t>
  </si>
  <si>
    <t>xbrli:dateItemType</t>
  </si>
  <si>
    <t>instant</t>
  </si>
  <si>
    <t>DateOfAllotment</t>
  </si>
  <si>
    <t>in-bse-shp_DateOfAllotment</t>
  </si>
  <si>
    <t>DateOfListing</t>
  </si>
  <si>
    <t>Date of Listing</t>
  </si>
  <si>
    <t>in-bse-shp_DateOfListing</t>
  </si>
  <si>
    <t>ShareholdingPatternFiledUnder</t>
  </si>
  <si>
    <t>Shareholding pattern filed under</t>
  </si>
  <si>
    <t>in-bse-shp_ShareholdingPatternFiledUnder</t>
  </si>
  <si>
    <t>WhetherCompanyHasEquitySharesWithDifferentialVotingRights</t>
  </si>
  <si>
    <t>Whether company has equity shares with differential voting rights</t>
  </si>
  <si>
    <t>in-bse-shp_WhetherCompanyHasEquitySharesWithDifferentialVotingRights</t>
  </si>
  <si>
    <t>xbrli:booleanItemType</t>
  </si>
  <si>
    <t>WhetherTheListedEntityHasIssuedAnyPartlyPaidUpShares</t>
  </si>
  <si>
    <t>Whether the listed entity has issued any partly paid up shares</t>
  </si>
  <si>
    <t>in-bse-shp_WhetherTheListedEntityHasIssuedAnyPartlyPaidUpShares</t>
  </si>
  <si>
    <t>WhetherTheListedEntityHasIssuedAnyConvertibleSecurities</t>
  </si>
  <si>
    <t>Whether the listed entity has issued any convertible securities</t>
  </si>
  <si>
    <t>in-bse-shp_WhetherTheListedEntityHasIssuedAnyConvertibleSecurities</t>
  </si>
  <si>
    <t>WhetherTheListedEntityHasIssuedAnyWarrants</t>
  </si>
  <si>
    <t>Whether the listed entity has issued any warrants</t>
  </si>
  <si>
    <t>in-bse-shp_WhetherTheListedEntityHasIssuedAnyWarrants</t>
  </si>
  <si>
    <t>WhetherTheListedEntityHasAnySharesAgainstWhichDepositoryReceiptsAreIssued</t>
  </si>
  <si>
    <t>Whether the listed entity has any shares against which depository receipts are issued</t>
  </si>
  <si>
    <t>in-bse-shp_WhetherTheListedEntityHasAnySharesAgainstWhichDepositoryReceiptsAreIssued</t>
  </si>
  <si>
    <t>WhetherTheListedEntityHasAnySharesInLockedIn</t>
  </si>
  <si>
    <t>Whether the listed entity has any shares in locked-in</t>
  </si>
  <si>
    <t>in-bse-shp_WhetherTheListedEntityHasAnySharesInLockedIn</t>
  </si>
  <si>
    <t>WhetherAnySharesHeldByPromotersArePledgeOrOtherwiseEncumbered</t>
  </si>
  <si>
    <t>Whether any shares held by promoters are pledge or otherwise encumbered</t>
  </si>
  <si>
    <t>in-bse-shp_WhetherAnySharesHeldByPromotersArePledgeOrOtherwiseEncumbered</t>
  </si>
  <si>
    <t>DetailsOfSpecifiedSecuritiesAbstract</t>
  </si>
  <si>
    <t>Details of specified securities [Abstract]</t>
  </si>
  <si>
    <t>in-bse-shp_DetailsOfSpecifiedSecuritiesAbstract</t>
  </si>
  <si>
    <t>SummaryStatementHoldingOfSpecifiedSecurities</t>
  </si>
  <si>
    <t>DetailsOfSpecifiedSecuritiesTable</t>
  </si>
  <si>
    <t>Details of specified securities [Table]</t>
  </si>
  <si>
    <t>in-bse-shp_DetailsOfSpecifiedSecuritiesTable</t>
  </si>
  <si>
    <t>xbrldt:hypercubeItem</t>
  </si>
  <si>
    <t>CategoryOfShareholdersAxis</t>
  </si>
  <si>
    <t>Category of shareholders [Axis]</t>
  </si>
  <si>
    <t>in-bse-shp_CategoryOfShareholdersAxis</t>
  </si>
  <si>
    <t>xbrldt:dimensionItem</t>
  </si>
  <si>
    <t>ShareholdingPatternMember</t>
  </si>
  <si>
    <t>in-bse-shp_ShareholdingPatternMember</t>
  </si>
  <si>
    <t>nonnum:domainItemType</t>
  </si>
  <si>
    <t>ShareholdingOfPromoterAndPromoterGroupMember</t>
  </si>
  <si>
    <t>in-bse-shp_ShareholdingOfPromoterAndPromoterGroupMember</t>
  </si>
  <si>
    <t>PublicShareholdingMember</t>
  </si>
  <si>
    <t>in-bse-shp_PublicShareholdingMember</t>
  </si>
  <si>
    <t>CustodianOrDRHolderMember</t>
  </si>
  <si>
    <t>in-bse-shp_CustodianOrDRHolderMember</t>
  </si>
  <si>
    <t>EmployeeBenefitsTrustsMember</t>
  </si>
  <si>
    <t>in-bse-shp_EmployeeBenefitsTrustsMember</t>
  </si>
  <si>
    <t>DetailsOfSpecifiedSecuritiesLineItems</t>
  </si>
  <si>
    <t>Details of specified securities [Line items]</t>
  </si>
  <si>
    <t>in-bse-shp_DetailsOfSpecifiedSecuritiesLineItems</t>
  </si>
  <si>
    <t>NumberOfShareholders</t>
  </si>
  <si>
    <t>in-bse-shp_NumberOfShareholders</t>
  </si>
  <si>
    <t>NumberOfFullyPaidUpEquityShares</t>
  </si>
  <si>
    <t>in-bse-shp_NumberOfFullyPaidUpEquityShares</t>
  </si>
  <si>
    <t>xbrli:sharesItemType</t>
  </si>
  <si>
    <t>NumberOfPartlyPaidUpEquityShares</t>
  </si>
  <si>
    <t>in-bse-shp_NumberOfPartlyPaidUpEquityShares</t>
  </si>
  <si>
    <t>NumberOfSharesUnderlyingOutstandingDepositoryReceipts</t>
  </si>
  <si>
    <t>in-bse-shp_NumberOfSharesUnderlyingOutstandingDepositoryReceipts</t>
  </si>
  <si>
    <t>NumberOfShares</t>
  </si>
  <si>
    <t>in-bse-shp_NumberOfShares</t>
  </si>
  <si>
    <t>ShareholdingAsAPercentageOfTotalNumberOfShares</t>
  </si>
  <si>
    <t>in-bse-shp_ShareholdingAsAPercentageOfTotalNumberOfShares</t>
  </si>
  <si>
    <t>num:percentItemType</t>
  </si>
  <si>
    <t>NumberOfVotingRightsHeldInEachClassOfSecuritiesAbstract</t>
  </si>
  <si>
    <t>Number of voting rights held in each class of securities [Abstract]</t>
  </si>
  <si>
    <t>in-bse-shp_NumberOfVotingRightsHeldInEachClassOfSecuritiesAbstract</t>
  </si>
  <si>
    <t>NumberOfVotingRightsHeldBySameClassOfSecurities</t>
  </si>
  <si>
    <t>in-bse-shp_NumberOfVotingRightsHeldBySameClassOfSecurities</t>
  </si>
  <si>
    <t>xbrli:decimalItemType</t>
  </si>
  <si>
    <t>NumberOfVotingRightsHeldByDifferentialVotingRights</t>
  </si>
  <si>
    <t>in-bse-shp_NumberOfVotingRightsHeldByDifferentialVotingRights</t>
  </si>
  <si>
    <t>NumberOfVotingRights</t>
  </si>
  <si>
    <t>Total number of voting rights</t>
  </si>
  <si>
    <t>in-bse-shp_NumberOfVotingRights</t>
  </si>
  <si>
    <t>PercentageOfTotalVotingRights</t>
  </si>
  <si>
    <t>in-bse-shp_PercentageOfTotalVotingRights</t>
  </si>
  <si>
    <t>NumberOfSharesUnderlyingOutstandingConvertibleSecurities</t>
  </si>
  <si>
    <t>in-bse-shp_NumberOfSharesUnderlyingOutstandingConvertibleSecurities</t>
  </si>
  <si>
    <t>NumberOfWarrants</t>
  </si>
  <si>
    <t>in-bse-shp_NumberOfWarrants</t>
  </si>
  <si>
    <t>NumberOfConvertibleSecuritiesAndWarrants</t>
  </si>
  <si>
    <t>in-bse-shp_NumberOfConvertibleSecuritiesAndWarrants</t>
  </si>
  <si>
    <t>ShareholdingAsAPercentageAssumingFullConversionOfConvertibleSecuritiesAndWarrants</t>
  </si>
  <si>
    <t>in-bse-shp_ShareholdingAsAPercentageAssumingFullConversionOfConvertibleSecuritiesAndWarrants</t>
  </si>
  <si>
    <t>DetailsOfTheLockedInSharesAbstract</t>
  </si>
  <si>
    <t>Details of the locked-in-shares [Abstract]</t>
  </si>
  <si>
    <t>in-bse-shp_DetailsOfTheLockedInSharesAbstract</t>
  </si>
  <si>
    <t>NumberOfTheLockedInShares</t>
  </si>
  <si>
    <t>in-bse-shp_NumberOfTheLockedInShares</t>
  </si>
  <si>
    <t>LockedInSharesAsAPercentageOfTotalNumberOfShares</t>
  </si>
  <si>
    <t>in-bse-shp_</t>
  </si>
  <si>
    <t>NumberOfSharesPledgedOrOtherwiseEncumberedAbstract</t>
  </si>
  <si>
    <t>Number of Shares pledged or otherwise encumbered [Abstract]</t>
  </si>
  <si>
    <t>in-bse-shp_NumberOfSharesPledgedOrOtherwiseEncumberedAbstract</t>
  </si>
  <si>
    <t>PledgedOrEncumberedNumberOfShares</t>
  </si>
  <si>
    <t>in-bse-shp_PledgedOrEncumberedNumberOfShares</t>
  </si>
  <si>
    <t>PledgedOrEncumberedSharesHeldAsPercentageOfTotalNumberOfShares</t>
  </si>
  <si>
    <t>in-bse-shp_PledgedOrEncumberedSharesHeldAsPercentageOfTotalNumberOfShares</t>
  </si>
  <si>
    <t>NumberOfEquitySharesHeldInDematerializedForm</t>
  </si>
  <si>
    <t>in-bse-shp_NumberOfEquitySharesHeldInDematerializedForm</t>
  </si>
  <si>
    <t>DetailsOfShareholdingPatternAbstract</t>
  </si>
  <si>
    <t>Details of shareholding pattern [Abstract]</t>
  </si>
  <si>
    <t>in-bse-shp_DetailsOfShareholdingPatternAbstract</t>
  </si>
  <si>
    <t>StatementShowingShareholdingPattern</t>
  </si>
  <si>
    <t>DetailsOfShareholdingPatternTable</t>
  </si>
  <si>
    <t>Details of shareholding pattern [Table]</t>
  </si>
  <si>
    <t>in-bse-shp_DetailsOfShareholdingPatternTable</t>
  </si>
  <si>
    <t>IndianMember</t>
  </si>
  <si>
    <t>in-bse-shp_IndianMember</t>
  </si>
  <si>
    <t>IndividualsOrHinduUndividedFamilyMember</t>
  </si>
  <si>
    <t>in-bse-shp_IndividualsOrHinduUndividedFamilyMember</t>
  </si>
  <si>
    <t>CentralGovernmentOrStateGovernmentSMember</t>
  </si>
  <si>
    <t>in-bse-shp_CentralGovernmentOrStateGovernmentSMember</t>
  </si>
  <si>
    <t>IndianFinancialInstitutionsOrBanksMember</t>
  </si>
  <si>
    <t>in-bse-shp_IndianFinancialInstitutionsOrBanksMember</t>
  </si>
  <si>
    <t>OtherIndianShareholdersMember</t>
  </si>
  <si>
    <t>in-bse-shp_OtherIndianShareholdersMember</t>
  </si>
  <si>
    <t>ForeignMember</t>
  </si>
  <si>
    <t>in-bse-shp_ForeignMember</t>
  </si>
  <si>
    <t>NonResidentIndividualsOrForeignIndividualsMember</t>
  </si>
  <si>
    <t>in-bse-shp_NonResidentIndividualsOrForeignIndividualsMember</t>
  </si>
  <si>
    <t>ForeignGovernmentMember</t>
  </si>
  <si>
    <t>in-bse-shp_ForeignGovernmentMember</t>
  </si>
  <si>
    <t>ForeignInstitutionsMember</t>
  </si>
  <si>
    <t>in-bse-shp_ForeignInstitutionsMember</t>
  </si>
  <si>
    <t>ForeignPortfolioInvestorMember</t>
  </si>
  <si>
    <t>in-bse-shp_ForeignPortfolioInvestorMember</t>
  </si>
  <si>
    <t>OtherForeignShareholdersMember</t>
  </si>
  <si>
    <t>in-bse-shp_OtherForeignShareholdersMember</t>
  </si>
  <si>
    <t>InstitutionsMember</t>
  </si>
  <si>
    <t>in-bse-shp_InstitutionsMember</t>
  </si>
  <si>
    <t>MutualFundsOrUtiMember</t>
  </si>
  <si>
    <t>Mutual funds or UTI [Member]</t>
  </si>
  <si>
    <t>in-bse-shp_MutualFundsOrUtiMember</t>
  </si>
  <si>
    <t>VentureCapitalFundsMember</t>
  </si>
  <si>
    <t>in-bse-shp_VentureCapitalFundsMember</t>
  </si>
  <si>
    <t>AlternativeInvestmentFundsMember</t>
  </si>
  <si>
    <t>in-bse-shp_AlternativeInvestmentFundsMember</t>
  </si>
  <si>
    <t>ForeignVentureCapitalInvestorsMember</t>
  </si>
  <si>
    <t>in-bse-shp_ForeignVentureCapitalInvestorsMember</t>
  </si>
  <si>
    <t>InstitutionsForeignPortfolioInvestorMember</t>
  </si>
  <si>
    <t>in-bse-shp_InstitutionsForeignPortfolioInvestorMember</t>
  </si>
  <si>
    <t>FinancialInstitutionOrBanksMember</t>
  </si>
  <si>
    <t>in-bse-shp_FinancialInstitutionOrBanksMember</t>
  </si>
  <si>
    <t>InsuranceCompaniesMember</t>
  </si>
  <si>
    <t>in-bse-shp_InsuranceCompaniesMember</t>
  </si>
  <si>
    <t>ProvidentFundsOrPensionFundsMember</t>
  </si>
  <si>
    <t>in-bse-shp_ProvidentFundsOrPensionFundsMember</t>
  </si>
  <si>
    <t>OtherInstitutionsMember</t>
  </si>
  <si>
    <t>in-bse-shp_OtherInstitutionsMember</t>
  </si>
  <si>
    <t>CentralGovernmentOrStateGovernmentSOrPresidentOfIndiaMember</t>
  </si>
  <si>
    <t>in-bse-shp_CentralGovernmentOrStateGovernmentSOrPresidentOfIndiaMember</t>
  </si>
  <si>
    <t>NonInstitutionsMember</t>
  </si>
  <si>
    <t>in-bse-shp_NonInstitutionsMember</t>
  </si>
  <si>
    <t>IndividualsMember</t>
  </si>
  <si>
    <t>Individuals [Member]</t>
  </si>
  <si>
    <t>in-bse-shp_IndividualsMember</t>
  </si>
  <si>
    <t>IndividualShareholdersHoldingNominalShareCapitalUpToRsTwoLakhMember</t>
  </si>
  <si>
    <t>in-bse-shp_IndividualShareholdersHoldingNominalShareCapitalUpToRsTwoLakhMember</t>
  </si>
  <si>
    <t>IndividualShareholdersHoldingNominalShareCapitalInExcessOfRsTwoLakhMember</t>
  </si>
  <si>
    <t>in-bse-shp_IndividualShareholdersHoldingNominalShareCapitalInExcessOfRsTwoLakhMember</t>
  </si>
  <si>
    <t>NBFCsRegisteredWithRbiMember</t>
  </si>
  <si>
    <t>in-bse-shp_NBFCsRegisteredWithRbiMember</t>
  </si>
  <si>
    <t>EmployeeTrustsMember</t>
  </si>
  <si>
    <t>in-bse-shp_EmployeeTrustsMember</t>
  </si>
  <si>
    <t>OverseasDepositoriesMember</t>
  </si>
  <si>
    <t>in-bse-shp_OverseasDepositoriesMember</t>
  </si>
  <si>
    <t>OtherNonInstitutionsMember</t>
  </si>
  <si>
    <t>in-bse-shp_OtherNonInstitutionsMember</t>
  </si>
  <si>
    <t>SharesHeldByNonPromoterNonPublicShareholdersMember</t>
  </si>
  <si>
    <t>in-bse-shp_SharesHeldByNonPromoterNonPublicShareholdersMember</t>
  </si>
  <si>
    <t>DetailsOfShareholdingPatternLineItems</t>
  </si>
  <si>
    <t>Details of shareholding pattern  [Line items]</t>
  </si>
  <si>
    <t>in-bse-shp_DetailsOfShareholdingPatternLineItems</t>
  </si>
  <si>
    <t>in-bse-shp_LockedInSharesAsAPercentageOfTotalNumberOfShares</t>
  </si>
  <si>
    <t>DisclosureOfNotesOnShareholdingPattern</t>
  </si>
  <si>
    <t>in-bse-shp_DisclosureOfNotesOnShareholdingPattern</t>
  </si>
  <si>
    <t>DetailsOfSharesHeldByIndividualsOrHUFAbstract</t>
  </si>
  <si>
    <t>Details of shares held by Individuals or HUF [Abstract]</t>
  </si>
  <si>
    <t>in-bse-shp_DetailsOfSharesHeldByIndividualsOrHUFAbstract</t>
  </si>
  <si>
    <t>ShareholdingPatternIndividualsOrHUF</t>
  </si>
  <si>
    <t>DetailsOfSharesHeldByIndividualsOrHUFTable</t>
  </si>
  <si>
    <t>Details of shares held by Individuals or HUF [Table]</t>
  </si>
  <si>
    <t>in-bse-shp_DetailsOfSharesHeldByIndividualsOrHUFTable</t>
  </si>
  <si>
    <t>DetailsSharesHeldByIndividualsOrHUFAxis</t>
  </si>
  <si>
    <t>Details shares held by Individuals or HUF  [Axis]</t>
  </si>
  <si>
    <t>in-bse-shp_DetailsSharesHeldByIndividualsOrHUFAxis</t>
  </si>
  <si>
    <t>DetailsOfSharesHeldByIndividualsOrHUFLineItems</t>
  </si>
  <si>
    <t>Details of shares held by Individuals or HUF [Line items]</t>
  </si>
  <si>
    <t>in-bse-shp_DetailsOfSharesHeldByIndividualsOrHUFLineItems</t>
  </si>
  <si>
    <t>NameOfTheShareholder</t>
  </si>
  <si>
    <t>in-bse-shp_NameOfTheShareholder</t>
  </si>
  <si>
    <t>PermenantAccountNumberOfShareholder</t>
  </si>
  <si>
    <t>in-bse-shp_PermenantAccountNumberOfShareholder</t>
  </si>
  <si>
    <t>xbrli:PermenantAccountNumberOfShareholder</t>
  </si>
  <si>
    <t>DetailsOfSharesHeldByCentralGovernmentOrStateGovernmentsAbstract</t>
  </si>
  <si>
    <t>Details of shares held by Central government or State government(s) [Abstract]</t>
  </si>
  <si>
    <t>in-bse-shp_DetailsOfSharesHeldByCentralGovernmentOrStateGovernmentsAbstract</t>
  </si>
  <si>
    <t>ShareholdingPatternCentralGovernmentOrStateGovernments</t>
  </si>
  <si>
    <t>DetailsOfSharesHeldByCentralGovernmentOrStateGovernmentsTable</t>
  </si>
  <si>
    <t>Details of shares held by Central government or State government(s) [Table]</t>
  </si>
  <si>
    <t>in-bse-shp_DetailsOfSharesHeldByCentralGovernmentOrStateGovernmentsTable</t>
  </si>
  <si>
    <t>DetailsOfSharesHeldByCentralGovernmentOrStateGovernmentsAxis</t>
  </si>
  <si>
    <t>Details shares held by Central government or State government(s) [Axis]</t>
  </si>
  <si>
    <t>in-bse-shp_DetailsOfSharesHeldByCentralGovernmentOrStateGovernmentsAxis</t>
  </si>
  <si>
    <t>DetailsOfSharesHeldByCentralGovernmentOrStateGovernmentsLineItems</t>
  </si>
  <si>
    <t>Details of shares held by Central government or State government(s) [Line items]</t>
  </si>
  <si>
    <t>in-bse-shp_DetailsOfSharesHeldByCentralGovernmentOrStateGovernmentsLineItems</t>
  </si>
  <si>
    <t>Banks</t>
  </si>
  <si>
    <t>OtherIND</t>
  </si>
  <si>
    <t>Individuals</t>
  </si>
  <si>
    <t>FPIPromoter</t>
  </si>
  <si>
    <t>OtherForeign</t>
  </si>
  <si>
    <t>MutuaFund</t>
  </si>
  <si>
    <t>VentureCap</t>
  </si>
  <si>
    <t>FVC</t>
  </si>
  <si>
    <t>FPI_Insti</t>
  </si>
  <si>
    <t>Bank_Insti</t>
  </si>
  <si>
    <t>Insurance</t>
  </si>
  <si>
    <t>Pension</t>
  </si>
  <si>
    <t>Other_Insti</t>
  </si>
  <si>
    <t>EmpTrust</t>
  </si>
  <si>
    <t>Other_NonInsti</t>
  </si>
  <si>
    <t>DRHolder</t>
  </si>
  <si>
    <t>Category of other indian shareholders</t>
  </si>
  <si>
    <t>Category of other foreign shareholders</t>
  </si>
  <si>
    <t>Category of other institutions</t>
  </si>
  <si>
    <t>Category of other non-institutions</t>
  </si>
  <si>
    <t>Type of depository receipts</t>
  </si>
  <si>
    <t>Name of the bank</t>
  </si>
  <si>
    <t>DetailsOfSharesHeldByIndianFinancialInstitutionsOrBanksAbstract</t>
  </si>
  <si>
    <t>Details of shares held by Indian - financial institutions or banks [Abstract]</t>
  </si>
  <si>
    <t>in-bse-shp_DetailsOfSharesHeldByIndianFinancialInstitutionsOrBanksAbstract</t>
  </si>
  <si>
    <t>ShareholdingPatternIndianFinancialInstitutionsOrBanks</t>
  </si>
  <si>
    <t>DetailsOfSharesHeldByIndianFinancialInstitutionsOrBanksTable</t>
  </si>
  <si>
    <t>Details of shares held by Indian - financial institutions or banks [Table]</t>
  </si>
  <si>
    <t>in-bse-shp_DetailsOfSharesHeldByIndianFinancialInstitutionsOrBanksTable</t>
  </si>
  <si>
    <t>DetailsOfSharesHeldByIndianFinancialInstitutionsOrBanksAxis</t>
  </si>
  <si>
    <t>Details of shares held by Indian - financial institutions or banks  [Axis]</t>
  </si>
  <si>
    <t>in-bse-shp_DetailsOfSharesHeldByIndianFinancialInstitutionsOrBanksAxis</t>
  </si>
  <si>
    <t>DetailsOfSharesHeldByIndianFinancialInstitutionsOrBanksLineItems</t>
  </si>
  <si>
    <t>Details of shares held by Indian - financial institutions or banks [Line items]</t>
  </si>
  <si>
    <t>in-bse-shp_DetailsOfSharesHeldByIndianFinancialInstitutionsOrBanksLineItems</t>
  </si>
  <si>
    <t>DetailsOfSharesHeldByNonResidentIndividualsOrForeignIndividualsAbstract</t>
  </si>
  <si>
    <t>Details of shares held by non-resident individuals or foreign individuals [Abstract]</t>
  </si>
  <si>
    <t>in-bse-shp_DetailsOfSharesHeldByNonResidentIndividualsOrForeignIndividualsAbstract</t>
  </si>
  <si>
    <t>ShareholdingPatternNonResidentIndividualsOrForeignIndividuals</t>
  </si>
  <si>
    <t>DetailsOfSharesHeldByNonResidentIndividualsOrForeignIndividualsTable</t>
  </si>
  <si>
    <t>Details of shares held by non-resident individuals or foreign individuals [Table]</t>
  </si>
  <si>
    <t>in-bse-shp_DetailsOfSharesHeldByNonResidentIndividualsOrForeignIndividualsTable</t>
  </si>
  <si>
    <t>DetailsOfSharesHeldByNonResidentIndividualsOrForeignIndividualsAxis</t>
  </si>
  <si>
    <t>Details of shares held by non-resident individuals or foreign individuals [Axis]</t>
  </si>
  <si>
    <t>in-bse-shp_DetailsOfSharesHeldByNonResidentIndividualsOrForeignIndividualsAxis</t>
  </si>
  <si>
    <t>DetailsOfSharesHeldByNonResidentIndividualsOrForeignIndividualsLineItems</t>
  </si>
  <si>
    <t>Details of shares held by non-resident individuals or foreign individuals [Line items]</t>
  </si>
  <si>
    <t>in-bse-shp_DetailsOfSharesHeldByNonResidentIndividualsOrForeignIndividualsLineItems</t>
  </si>
  <si>
    <t>DetailsOfSharesHeldByForeignGovernmentAbstract</t>
  </si>
  <si>
    <t>Details of shares held by Foreign - Government [Abstract]</t>
  </si>
  <si>
    <t>in-bse-shp_DetailsOfSharesHeldByForeignGovernmentAbstract</t>
  </si>
  <si>
    <t>ShareholdingPatternForeignGovernment</t>
  </si>
  <si>
    <t>DetailsOfSharesHeldByForeignGovernmentTable</t>
  </si>
  <si>
    <t>Details of shares held by Foreign - Government [Table]</t>
  </si>
  <si>
    <t>in-bse-shp_DetailsOfSharesHeldByForeignGovernmentTable</t>
  </si>
  <si>
    <t>DetailsOfSharesHeldByForeignGovernmentAxis</t>
  </si>
  <si>
    <t>Details of shares held by Foreign - Government [Axis]</t>
  </si>
  <si>
    <t>in-bse-shp_DetailsOfSharesHeldByForeignGovernmentAxis</t>
  </si>
  <si>
    <t>DetailsOfSharesHeldByForeignGovernmentLineItems</t>
  </si>
  <si>
    <t>Details of shares held by Foreign - Government [Line items]</t>
  </si>
  <si>
    <t>in-bse-shp_DetailsOfSharesHeldByForeignGovernmentLineItems</t>
  </si>
  <si>
    <t>DetailsOfSharesHeldByForeignPortfolioInvestorAbstract</t>
  </si>
  <si>
    <t>Details of shares held by Foreign portfolio investor [Abstract]</t>
  </si>
  <si>
    <t>in-bse-shp_DetailsOfSharesHeldByForeignPortfolioInvestorAbstract</t>
  </si>
  <si>
    <t>ShareholdingPatternForeignPortfolioInvestor</t>
  </si>
  <si>
    <t>DetailsOfSharesHeldByForeignPortfolioInvestorTable</t>
  </si>
  <si>
    <t>Details of shares held by Foreign portfolio investor [Table]</t>
  </si>
  <si>
    <t>in-bse-shp_DetailsOfSharesHeldByForeignPortfolioInvestorTable</t>
  </si>
  <si>
    <t>DetailsOfSharesHeldByForeignPortfolioInvestorAxis</t>
  </si>
  <si>
    <t>Details of shares held by Foreign portfolio investor [Axis]</t>
  </si>
  <si>
    <t>in-bse-shp_DetailsOfSharesHeldByForeignPortfolioInvestorAxis</t>
  </si>
  <si>
    <t>DetailsOfSharesHeldByForeignPortfolioInvestorLineItems</t>
  </si>
  <si>
    <t>Details of shares held by Foreign portfolio investor [Line items]</t>
  </si>
  <si>
    <t>in-bse-shp_DetailsOfSharesHeldByForeignPortfolioInvestorLineItems</t>
  </si>
  <si>
    <t>DetailsOfSharesHeldByVentureCapitalFundsAbstract</t>
  </si>
  <si>
    <t>Details of shares held by Venture capital funds [Abstract]</t>
  </si>
  <si>
    <t>in-bse-shp_DetailsOfSharesHeldByVentureCapitalFundsAbstract</t>
  </si>
  <si>
    <t>ShareholdingPatternVentureCapitalFunds</t>
  </si>
  <si>
    <t>DetailsOfSharesHeldByVentureCapitalFundsTable</t>
  </si>
  <si>
    <t>Details of shares held by Venture capital funds [Table]</t>
  </si>
  <si>
    <t>in-bse-shp_DetailsOfSharesHeldByVentureCapitalFundsTable</t>
  </si>
  <si>
    <t>DetailsOfSharesHeldByVentureCapitalFundsAxis</t>
  </si>
  <si>
    <t>Details of shares held by Venture capital funds [Axis]</t>
  </si>
  <si>
    <t>in-bse-shp_DetailsOfSharesHeldByVentureCapitalFundsAxis</t>
  </si>
  <si>
    <t>DetailsOfSharesHeldByVentureCapitalFundsLineItems</t>
  </si>
  <si>
    <t>Details of shares held by Venture capital funds [Line items]</t>
  </si>
  <si>
    <t>in-bse-shp_DetailsOfSharesHeldByVentureCapitalFundsLineItems</t>
  </si>
  <si>
    <t>DetailsOfSharesHeldByAlternativeInvestmentFundsAbstract</t>
  </si>
  <si>
    <t>Details of shares held by Alternative investment funds [Abstract]</t>
  </si>
  <si>
    <t>in-bse-shp_DetailsOfSharesHeldByAlternativeInvestmentFundsAbstract</t>
  </si>
  <si>
    <t>ShareholdingPatternAlternativeInvestmentFunds</t>
  </si>
  <si>
    <t>DetailsOfSharesHeldByAlternativeInvestmentFundsTable</t>
  </si>
  <si>
    <t>Details of shares held by Alternative investment funds [Table]</t>
  </si>
  <si>
    <t>in-bse-shp_DetailsOfSharesHeldByAlternativeInvestmentFundsTable</t>
  </si>
  <si>
    <t>DetailsOfSharesHeldByAlternativeInvestmentFundsAxis</t>
  </si>
  <si>
    <t>Details of shares held by Alternative investment funds [Axis]</t>
  </si>
  <si>
    <t>in-bse-shp_DetailsOfSharesHeldByAlternativeInvestmentFundsAxis</t>
  </si>
  <si>
    <t>DetailsOfSharesHeldByAlternativeInvestmentFundsLineItems</t>
  </si>
  <si>
    <t>Details of shares held by Alternative investment funds [Line items]</t>
  </si>
  <si>
    <t>in-bse-shp_DetailsOfSharesHeldByAlternativeInvestmentFundsLineItems</t>
  </si>
  <si>
    <t>DetailsOfSharesHeldByForeignVentureCapitalInvestorsAbstract</t>
  </si>
  <si>
    <t>Details of shares held by Foreign venture capital investors [Abstract]</t>
  </si>
  <si>
    <t>in-bse-shp_DetailsOfSharesHeldByForeignVentureCapitalInvestorsAbstract</t>
  </si>
  <si>
    <t>ShareholdingPatternForeignVentureCapitalInvestors</t>
  </si>
  <si>
    <t>DetailsOfSharesHeldByForeignVentureCapitalInvestorsTable</t>
  </si>
  <si>
    <t>Details of shares held by Foreign venture capital investors [Table]</t>
  </si>
  <si>
    <t>in-bse-shp_DetailsOfSharesHeldByForeignVentureCapitalInvestorsTable</t>
  </si>
  <si>
    <t>DetailsOfSharesHeldByForeignVentureCapitalInvestorsAxis</t>
  </si>
  <si>
    <t>Details of shares held by Foreign venture capital investors [Axis]</t>
  </si>
  <si>
    <t>in-bse-shp_DetailsOfSharesHeldByForeignVentureCapitalInvestorsAxis</t>
  </si>
  <si>
    <t>DetailsOfSharesHeldByForeignVentureCapitalInvestorsLineItems</t>
  </si>
  <si>
    <t>Details of shares held by Foreign venture capital investors [Line items]</t>
  </si>
  <si>
    <t>in-bse-shp_DetailsOfSharesHeldByForeignVentureCapitalInvestorsLineItems</t>
  </si>
  <si>
    <t>DetailsOfSharesHeldByInstitutionsForeignPortfolioInvestorAbstract</t>
  </si>
  <si>
    <t>Details of shares held by Institutions - Foreign portfolio investor [Abstract]</t>
  </si>
  <si>
    <t>in-bse-shp_DetailsOfSharesHeldByInstitutionsForeignPortfolioInvestorAbstract</t>
  </si>
  <si>
    <t>ShareholdingPatternInstitutionsForeignPortfolioInvestor</t>
  </si>
  <si>
    <t>DetailsOfSharesHeldByInstitutionsForeignPortfolioInvestorTable</t>
  </si>
  <si>
    <t>Details of shares held by Institutions - Foreign portfolio investor [Table]</t>
  </si>
  <si>
    <t>in-bse-shp_DetailsOfSharesHeldByInstitutionsForeignPortfolioInvestorTable</t>
  </si>
  <si>
    <t>DetailsOfSharesHeldByInstitutionsForeignPortfolioInvestorAxis</t>
  </si>
  <si>
    <t>Details of shares held by Institutions - Foreign portfolio investor [Axis]</t>
  </si>
  <si>
    <t>in-bse-shp_DetailsOfSharesHeldByInstitutionsForeignPortfolioInvestorAxis</t>
  </si>
  <si>
    <t>DetailsOfSharesHeldByInstitutionsForeignPortfolioInvestorLineItems</t>
  </si>
  <si>
    <t>Details of shares held by Institutions - Foreign portfolio investor [Line items]</t>
  </si>
  <si>
    <t>in-bse-shp_DetailsOfSharesHeldByInstitutionsForeignPortfolioInvestorLineItems</t>
  </si>
  <si>
    <t>DetailsOfSharesHeldByFinancialInstitutionOrBanksAbstract</t>
  </si>
  <si>
    <t>Details of shares held by Financial Institution or Banks [Abstract]</t>
  </si>
  <si>
    <t>in-bse-shp_DetailsOfSharesHeldByFinancialInstitutionOrBanksAbstract</t>
  </si>
  <si>
    <t>ShareholdingPatternFinancialInstitutionOrBanks</t>
  </si>
  <si>
    <t>DetailsOfSharesHeldByFinancialInstitutionOrBanksTable</t>
  </si>
  <si>
    <t>Details of shares held by Financial Institution or Banks [Table]</t>
  </si>
  <si>
    <t>in-bse-shp_DetailsOfSharesHeldByFinancialInstitutionOrBanksTable</t>
  </si>
  <si>
    <t>DetailsOfSharesHeldByFinancialInstitutionOrBanksAxis</t>
  </si>
  <si>
    <t>Details of shares held by Financial Institution or Banks [Axis]</t>
  </si>
  <si>
    <t>in-bse-shp_DetailsOfSharesHeldByFinancialInstitutionOrBanksAxis</t>
  </si>
  <si>
    <t>DetailsOfSharesHeldByFinancialInstitutionOrBanksLineItems</t>
  </si>
  <si>
    <t>Details of shares held by Financial Institution or Banks [Line items]</t>
  </si>
  <si>
    <t>in-bse-shp_DetailsOfSharesHeldByFinancialInstitutionOrBanksLineItems</t>
  </si>
  <si>
    <t>DetailsOfSharesHeldByInsuranceCompaniesAbstract</t>
  </si>
  <si>
    <t>Details of shares held by Insurance Companies [Abstract]</t>
  </si>
  <si>
    <t>in-bse-shp_DetailsOfSharesHeldByInsuranceCompaniesAbstract</t>
  </si>
  <si>
    <t>ShareholdingPatternInsuranceCompanies</t>
  </si>
  <si>
    <t>DetailsOfSharesHeldByInsuranceCompaniesTable</t>
  </si>
  <si>
    <t>Details of shares held by Insurance Companies [Table]</t>
  </si>
  <si>
    <t>in-bse-shp_DetailsOfSharesHeldByInsuranceCompaniesTable</t>
  </si>
  <si>
    <t>DetailsOfSharesHeldByInsuranceCompaniesAxis</t>
  </si>
  <si>
    <t>Details of shares held by Insurance Companies [Axis]</t>
  </si>
  <si>
    <t>in-bse-shp_DetailsOfSharesHeldByInsuranceCompaniesAxis</t>
  </si>
  <si>
    <t>DetailsOfSharesHeldByInsuranceCompaniesLineItems</t>
  </si>
  <si>
    <t>Details of shares held by Insurance Companies [Line items]</t>
  </si>
  <si>
    <t>in-bse-shp_DetailsOfSharesHeldByInsuranceCompaniesLineItems</t>
  </si>
  <si>
    <t>DetailsOfSharesHeldByProvidentFundsOrPensionFundsAbstract</t>
  </si>
  <si>
    <t>Details of shares held by Provident Funds or pension funds [Abstract]</t>
  </si>
  <si>
    <t>in-bse-shp_DetailsOfSharesHeldByProvidentFundsOrPensionFundsAbstract</t>
  </si>
  <si>
    <t>ShareholdingPatternProvidentFundsOrPensionFunds</t>
  </si>
  <si>
    <t>DetailsOfSharesHeldByProvidentFundsOrPensionFundsTable</t>
  </si>
  <si>
    <t>Details of shares held by Provident Funds or pension funds [Table]</t>
  </si>
  <si>
    <t>in-bse-shp_DetailsOfSharesHeldByProvidentFundsOrPensionFundsTable</t>
  </si>
  <si>
    <t>DetailsOfSharesHeldByProvidentFundsOrPensionFundsAxis</t>
  </si>
  <si>
    <t>Details of shares held by Provident Funds or pension funds [Axis]</t>
  </si>
  <si>
    <t>in-bse-shp_DetailsOfSharesHeldByProvidentFundsOrPensionFundsAxis</t>
  </si>
  <si>
    <t>DetailsOfSharesHeldByProvidentFundsOrPensionFundsLineItems</t>
  </si>
  <si>
    <t>Details of shares held by Provident Funds or pension funds [Line items]</t>
  </si>
  <si>
    <t>in-bse-shp_DetailsOfSharesHeldByProvidentFundsOrPensionFundsLineItems</t>
  </si>
  <si>
    <t>DetailsOfSharesHeldByCentralGovernmentOrStateGovernmentSOrPresidentOfIndiaAbstract</t>
  </si>
  <si>
    <t>Details of shares held by Central Government or State Government(s) or President of India [Abstract]</t>
  </si>
  <si>
    <t>in-bse-shp_DetailsOfSharesHeldByCentralGovernmentOrStateGovernmentSOrPresidentOfIndiaAbstract</t>
  </si>
  <si>
    <t>ShareholdingPatternCentralGovernmentOrStateGovernmentSOrPresidentOfIndia</t>
  </si>
  <si>
    <t>DetailsOfSharesHeldByCentralGovernmentOrStateGovernmentSOrPresidentOfIndiaTable</t>
  </si>
  <si>
    <t>Details of shares held by Central Government or State Government(s) or President of India [Table]</t>
  </si>
  <si>
    <t>in-bse-shp_DetailsOfSharesHeldByCentralGovernmentOrStateGovernmentSOrPresidentOfIndiaTable</t>
  </si>
  <si>
    <t>DetailsOfSharesHeldByCentralGovernmentOrStateGovernmentSOrPresidentOfIndiaAxis</t>
  </si>
  <si>
    <t>Details of shares held by Central Government or State Government(s) or President of India [Axis]</t>
  </si>
  <si>
    <t>in-bse-shp_DetailsOfSharesHeldByCentralGovernmentOrStateGovernmentSOrPresidentOfIndiaAxis</t>
  </si>
  <si>
    <t>DetailsOfSharesHeldByCentralGovernmentOrStateGovernmentSOrPresidentOfIndiaLineItems</t>
  </si>
  <si>
    <t>Details of shares held by Central Government or State Government(s) or President of India [Line items]</t>
  </si>
  <si>
    <t>in-bse-shp_DetailsOfSharesHeldByCentralGovernmentOrStateGovernmentSOrPresidentOfIndiaLineItems</t>
  </si>
  <si>
    <t>DetailsOfSharesHeldByIndividualShareholdersHoldingNominalShareCapitalUpToRsTwoLakhAbstract</t>
  </si>
  <si>
    <t>Details of shares held by Individual shareholders holding nominal share capital up to Rs two lakh [Abstract]</t>
  </si>
  <si>
    <t>in-bse-shp_DetailsOfSharesHeldByIndividualShareholdersHoldingNominalShareCapitalUpToRsTwoLakhAbstract</t>
  </si>
  <si>
    <t>ShareholdingPatternIndividualShareholdersHoldingNominalShareCapitalUpToRsTwoLakh</t>
  </si>
  <si>
    <t>DetailsOfSharesHeldByIndividualShareholdersHoldingNominalShareCapitalUpToRsTwoLakhTable</t>
  </si>
  <si>
    <t>Details of shares held by Individual shareholders holding nominal share capital up to Rs two lakh [Table]</t>
  </si>
  <si>
    <t>in-bse-shp_DetailsOfSharesHeldByIndividualShareholdersHoldingNominalShareCapitalUpToRsTwoLakhTable</t>
  </si>
  <si>
    <t>DetailsOfSharesHeldByIndividualShareholdersHoldingNominalShareCapitalUpToRsTwoLakhAxis</t>
  </si>
  <si>
    <t>Details of shares held by Individual shareholders holding nominal share capital up to Rs two lakh [Axis]</t>
  </si>
  <si>
    <t>in-bse-shp_DetailsOfSharesHeldByIndividualShareholdersHoldingNominalShareCapitalUpToRsTwoLakhAxis</t>
  </si>
  <si>
    <t>DetailsOfSharesHeldByIndividualShareholdersHoldingNominalShareCapitalUpToRsTwoLakhLineItems</t>
  </si>
  <si>
    <t>Details of shares held by Individual shareholders holding nominal share capital up to Rs two lakh [Line items]</t>
  </si>
  <si>
    <t>in-bse-shp_DetailsOfSharesHeldByIndividualShareholdersHoldingNominalShareCapitalUpToRsTwoLakhLineItems</t>
  </si>
  <si>
    <t>DetailsOfSharesHeldByIndividualShareholdersHoldingNominalShareCapitalInExcessOfRsTwoLakhAbstract</t>
  </si>
  <si>
    <t>Details of shares held by Individual shareholders holding nominal share capital in excess of Rs two lakh [Abstract]</t>
  </si>
  <si>
    <t>in-bse-shp_DetailsOfSharesHeldByIndividualShareholdersHoldingNominalShareCapitalInExcessOfRsTwoLakhAbstract</t>
  </si>
  <si>
    <t>ShareholdingPatternIndividualShareholdersHoldingNominalShareCapitalInExcessOfRsTwoLakh</t>
  </si>
  <si>
    <t>DetailsOfSharesHeldByIndividualShareholdersHoldingNominalShareCapitalInExcessOfRsTwoLakhTable</t>
  </si>
  <si>
    <t>Details of shares held by Individual shareholders holding nominal share capital in excess of Rs two lakh [Table]</t>
  </si>
  <si>
    <t>in-bse-shp_DetailsOfSharesHeldByIndividualShareholdersHoldingNominalShareCapitalInExcessOfRsTwoLakhTable</t>
  </si>
  <si>
    <t>DetailsOfSharesHeldByIndividualShareholdersHoldingNominalShareCapitalInExcessOfRsTwoLakhAxis</t>
  </si>
  <si>
    <t>Details of shares held by Individual shareholders holding nominal share capital in excess of Rs two lakh [Axis]</t>
  </si>
  <si>
    <t>in-bse-shp_DetailsOfSharesHeldByIndividualShareholdersHoldingNominalShareCapitalInExcessOfRsTwoLakhAxis</t>
  </si>
  <si>
    <t>DetailsOfSharesHeldByIndividualShareholdersHoldingNominalShareCapitalInExcessOfRsTwoLakhLineItems</t>
  </si>
  <si>
    <t>Details of shares held by Individual shareholders holding nominal share capital in excess of Rs two lakh [Line items]</t>
  </si>
  <si>
    <t>in-bse-shp_DetailsOfSharesHeldByIndividualShareholdersHoldingNominalShareCapitalInExcessOfRsTwoLakhLineItems</t>
  </si>
  <si>
    <t>DetailsOfSharesHeldByNbfcsRegisteredWithRbiAbstract</t>
  </si>
  <si>
    <t>Details of shares held by NBFCs registered with RBI [Abstract]</t>
  </si>
  <si>
    <t>in-bse-shp_DetailsOfSharesHeldByNbfcsRegisteredWithRbiAbstract</t>
  </si>
  <si>
    <t>ShareholdingPatternNbfcsRegisteredWithRBI</t>
  </si>
  <si>
    <t>DetailsOfSharesHeldByNbfcsRegisteredWithRbiTable</t>
  </si>
  <si>
    <t>Details of shares held by NBFCs registered with RBI [Table]</t>
  </si>
  <si>
    <t>in-bse-shp_DetailsOfSharesHeldByNbfcsRegisteredWithRbiTable</t>
  </si>
  <si>
    <t>DetailsOfSharesHeldByNBFCsRegisteredWithRbiAxis</t>
  </si>
  <si>
    <t>Details of shares held by NBFCs registered with RBI [Axis]</t>
  </si>
  <si>
    <t>in-bse-shp_DetailsOfSharesHeldByNBFCsRegisteredWithRbiAxis</t>
  </si>
  <si>
    <t>DetailsOfSharesHeldByNbfcsRegisteredWithRbiLineItems</t>
  </si>
  <si>
    <t>Details of shares held by NBFCs registered with RBI [Line items]</t>
  </si>
  <si>
    <t>in-bse-shp_DetailsOfSharesHeldByNbfcsRegisteredWithRbiLineItems</t>
  </si>
  <si>
    <t>DetailsOfSharesHeldByEmployeeTrustsAbstract</t>
  </si>
  <si>
    <t>Details of shares held by Employee Trusts [Abstract]</t>
  </si>
  <si>
    <t>in-bse-shp_DetailsOfSharesHeldByEmployeeTrustsAbstract</t>
  </si>
  <si>
    <t>ShareholdingPatternEmployeeTrusts</t>
  </si>
  <si>
    <t>DetailsOfSharesHeldByEmployeeTrustsTable</t>
  </si>
  <si>
    <t>Details of shares held by Employee Trusts [Table]</t>
  </si>
  <si>
    <t>in-bse-shp_DetailsOfSharesHeldByEmployeeTrustsTable</t>
  </si>
  <si>
    <t>DetailsOfSharesHeldByEmployeeTrustsAxis</t>
  </si>
  <si>
    <t>Details of shares held by Employee Trusts [Axis]</t>
  </si>
  <si>
    <t>in-bse-shp_DetailsOfSharesHeldByEmployeeTrustsAxis</t>
  </si>
  <si>
    <t>DetailsOfSharesHeldByEmployeeTrustsLineItems</t>
  </si>
  <si>
    <t>Details of shares held by Employee Trusts [Line items]</t>
  </si>
  <si>
    <t>in-bse-shp_DetailsOfSharesHeldByEmployeeTrustsLineItems</t>
  </si>
  <si>
    <t>DetailsOfSharesHeldByOthersIndianShareholdersAbstract</t>
  </si>
  <si>
    <t>Details of shares held by others indian shareholders [Abstract]</t>
  </si>
  <si>
    <t>in-bse-shp_DetailsOfSharesHeldByOthersIndianShareholdersAbstract</t>
  </si>
  <si>
    <t>ShareholdingPatternOtherIndianShareholders</t>
  </si>
  <si>
    <t>DetailsOfSharesHeldByOthersIndianShareholdersTable</t>
  </si>
  <si>
    <t>Details of shares held by others indian shareholders [Table]</t>
  </si>
  <si>
    <t>in-bse-shp_DetailsOfSharesHeldByOthersIndianShareholdersTable</t>
  </si>
  <si>
    <t>DetailsOfSharesHeldByOthersIndianShareholdersAxis</t>
  </si>
  <si>
    <t>Details of shares held by others indian shareholders [Axis]</t>
  </si>
  <si>
    <t>in-bse-shp_DetailsOfSharesHeldByOthersIndianShareholdersAxis</t>
  </si>
  <si>
    <t>DetailsOfSharesHeldByOthersIndianShareholdersLineItems</t>
  </si>
  <si>
    <t>Details of shares held by others indian shareholders [Line items]</t>
  </si>
  <si>
    <t>in-bse-shp_DetailsOfSharesHeldByOthersIndianShareholdersLineItems</t>
  </si>
  <si>
    <t>CategoryOfOtherIndianShareholders</t>
  </si>
  <si>
    <t>in-bse-shp_CategoryOfOtherIndianShareholders</t>
  </si>
  <si>
    <t>DetailsOfSharesHeldByForeignInstitutionsAbstract</t>
  </si>
  <si>
    <t>Details of shares held by Foreign institutions [Abstract]</t>
  </si>
  <si>
    <t>in-bse-shp_DetailsOfSharesHeldByForeignInstitutionsAbstract</t>
  </si>
  <si>
    <t>ShareholdingPatternForeignInstitutions</t>
  </si>
  <si>
    <t>DetailsOfSharesHeldByForeignInstitutionsTable</t>
  </si>
  <si>
    <t>Details of shares held by Foreign institutions [Table]</t>
  </si>
  <si>
    <t>in-bse-shp_DetailsOfSharesHeldByForeignInstitutionsTable</t>
  </si>
  <si>
    <t>DetailsOfSharesHeldByForeignInstitutionsAxis</t>
  </si>
  <si>
    <t>Details of shares held by Foreign institutions [Axis]</t>
  </si>
  <si>
    <t>in-bse-shp_DetailsOfSharesHeldByForeignInstitutionsAxis</t>
  </si>
  <si>
    <t>DetailsOfSharesHeldByForeignInstitutionsLineItems</t>
  </si>
  <si>
    <t>Details of shares held by Foreign institutions [Line items]</t>
  </si>
  <si>
    <t>in-bse-shp_DetailsOfSharesHeldByForeignInstitutionsLineItems</t>
  </si>
  <si>
    <t>DetailsOfSharesHeldByOtherForeignShareholdersAbstract</t>
  </si>
  <si>
    <t>Details of shares held by other foreign shareholders [Abstract]</t>
  </si>
  <si>
    <t>in-bse-shp_DetailsOfSharesHeldByOtherForeignShareholdersAbstract</t>
  </si>
  <si>
    <t>ShareholdingPatternOtherForeignShareholders</t>
  </si>
  <si>
    <t>DetailsOfSharesHeldByOtherForeignShareholdersTable</t>
  </si>
  <si>
    <t>Details of shares held by other foreign shareholders [Table]</t>
  </si>
  <si>
    <t>in-bse-shp_DetailsOfSharesHeldByOtherForeignShareholdersTable</t>
  </si>
  <si>
    <t>DetailsOfSharesHeldByOtherForeignShareholdersAxis</t>
  </si>
  <si>
    <t>Details of shares held by other foreign shareholders [Axis]</t>
  </si>
  <si>
    <t>in-bse-shp_DetailsOfSharesHeldByOtherForeignShareholdersAxis</t>
  </si>
  <si>
    <t>DetailsOfSharesHeldByOtherForeignShareholdersLineItems</t>
  </si>
  <si>
    <t>Details of shares held by other foreign shareholders [Line items]</t>
  </si>
  <si>
    <t>in-bse-shp_DetailsOfSharesHeldByOtherForeignShareholdersLineItems</t>
  </si>
  <si>
    <t>CategoryOfOtherForeignShareholders</t>
  </si>
  <si>
    <t>in-bse-shp_CategoryOfOtherForeignShareholders</t>
  </si>
  <si>
    <t>DetailsOfSharesHeldByMutualFundsOrUtiAbstract</t>
  </si>
  <si>
    <t>Details of shares held by mutual funds or uti [Abstract]</t>
  </si>
  <si>
    <t>in-bse-shp_DetailsOfSharesHeldByMutualFundsOrUtiAbstract</t>
  </si>
  <si>
    <t>ShareholdingPatternMutualFundsOrUti</t>
  </si>
  <si>
    <t>DetailsOfSharesHeldByMutualFundsOrUtiTable</t>
  </si>
  <si>
    <t>Details of shares held by mutual funds or uti [Table]</t>
  </si>
  <si>
    <t>in-bse-shp_DetailsOfSharesHeldByMutualFundsOrUtiTable</t>
  </si>
  <si>
    <t>DetailsOfSharesHeldByMutualFundsOrUtiAxis</t>
  </si>
  <si>
    <t>Details of shares held by mutual funds or uti [Axis]</t>
  </si>
  <si>
    <t>in-bse-shp_DetailsOfSharesHeldByMutualFundsOrUtiAxis</t>
  </si>
  <si>
    <t>DetailsOfSharesHeldByMutualFundsOrUtiLineItems</t>
  </si>
  <si>
    <t>Details of shares held by mutual funds or uti [Line items]</t>
  </si>
  <si>
    <t>in-bse-shp_DetailsOfSharesHeldByMutualFundsOrUtiLineItems</t>
  </si>
  <si>
    <t>DetailsOfSharesHeldByOtherInstitutionsAbstract</t>
  </si>
  <si>
    <t>Details of shares held by other institutions [Abstract]</t>
  </si>
  <si>
    <t>in-bse-shp_DetailsOfSharesHeldByOtherInstitutionsAbstract</t>
  </si>
  <si>
    <t>ShareholdingPatternOtherInstitutions</t>
  </si>
  <si>
    <t>DetailsOfSharesHeldByOtherInstitutionsTable</t>
  </si>
  <si>
    <t>Details of shares held by other institutions [Table]</t>
  </si>
  <si>
    <t>in-bse-shp_DetailsOfSharesHeldByOtherInstitutionsTable</t>
  </si>
  <si>
    <t>DetailsOfSharesHeldByOtherInstitutionsAxis</t>
  </si>
  <si>
    <t>Details of shares held by other institutions [Axis]</t>
  </si>
  <si>
    <t>in-bse-shp_DetailsOfSharesHeldByOtherInstitutionsAxis</t>
  </si>
  <si>
    <t>DetailsOfSharesHeldByOtherInstitutionsLineItems</t>
  </si>
  <si>
    <t>Details of shares held by other institutions [Line items]</t>
  </si>
  <si>
    <t>in-bse-shp_DetailsOfSharesHeldByOtherInstitutionsLineItems</t>
  </si>
  <si>
    <t>CategoryOfOtherInstitutions</t>
  </si>
  <si>
    <t>in-bse-shp_CategoryOfOtherInstitutions</t>
  </si>
  <si>
    <t>DetailsOfSharesHeldByOverseasDepositoriesAbstract</t>
  </si>
  <si>
    <t>Details of shares held by overseas depositories [Abstract]</t>
  </si>
  <si>
    <t>in-bse-shp_DetailsOfSharesHeldByOverseasDepositoriesAbstract</t>
  </si>
  <si>
    <t>ShareholdingPatternOverseasDepositories</t>
  </si>
  <si>
    <t>DetailsOfSharesHeldByOverseasDepositoriesTable</t>
  </si>
  <si>
    <t>Details of shares held by overseas depositories [Table]</t>
  </si>
  <si>
    <t>in-bse-shp_DetailsOfSharesHeldByOverseasDepositoriesTable</t>
  </si>
  <si>
    <t>DetailsOfSharesHeldByOverseasDepositoriesAxis</t>
  </si>
  <si>
    <t>Details of shares held by overseas depositories [Axis]</t>
  </si>
  <si>
    <t>in-bse-shp_DetailsOfSharesHeldByOverseasDepositoriesAxis</t>
  </si>
  <si>
    <t>DetailsOfSharesHeldByOverseasDepositoriesLineItems</t>
  </si>
  <si>
    <t>Details of shares held by overseas depositories [Line items]</t>
  </si>
  <si>
    <t>in-bse-shp_DetailsOfSharesHeldByOverseasDepositoriesLineItems</t>
  </si>
  <si>
    <t>DetailsOfSharesHeldByOtherNonInstitutionsAbstract</t>
  </si>
  <si>
    <t>Details of shares held by other non-Institutions [Abstract]</t>
  </si>
  <si>
    <t>in-bse-shp_DetailsOfSharesHeldByOtherNonInstitutionsAbstract</t>
  </si>
  <si>
    <t>ShareholdingPatternOtherNonInstitutions</t>
  </si>
  <si>
    <t>DetailsOfSharesHeldByOtherNonInstitutionsTable</t>
  </si>
  <si>
    <t>Details of shares held by other non-Institutions [Table]</t>
  </si>
  <si>
    <t>in-bse-shp_DetailsOfSharesHeldByOtherNonInstitutionsTable</t>
  </si>
  <si>
    <t>DetailsOfSharesHeldByOtherNonInstitutionsAxis</t>
  </si>
  <si>
    <t>Details of shares held by other non-Institutions [Axis]</t>
  </si>
  <si>
    <t>in-bse-shp_DetailsOfSharesHeldByOtherNonInstitutionsAxis</t>
  </si>
  <si>
    <t>DetailsOfSharesHeldByOtherNonInstitutionsLineItems</t>
  </si>
  <si>
    <t>Details of shares held by other non-Institutions [Line items]</t>
  </si>
  <si>
    <t>in-bse-shp_DetailsOfSharesHeldByOtherNonInstitutionsLineItems</t>
  </si>
  <si>
    <t>CategoryOfOtherNonInstitutions</t>
  </si>
  <si>
    <t>in-bse-shp_CategoryOfOtherNonInstitutions</t>
  </si>
  <si>
    <t>DetailsOfSharesHeldByCustodianOrDRHolderAbstract</t>
  </si>
  <si>
    <t>Details of shares held by custodian or DR holder [Abstract]</t>
  </si>
  <si>
    <t>in-bse-shp_DetailsOfSharesHeldByCustodianOrDRHolderAbstract</t>
  </si>
  <si>
    <t>ShareholdingPatternCustodianOrDRHolder</t>
  </si>
  <si>
    <t>DetailsOfSharesHeldByCustodianOrDRHolderTable</t>
  </si>
  <si>
    <t>Details of shares held by custodian or DR holder [Table]</t>
  </si>
  <si>
    <t>in-bse-shp_DetailsOfSharesHeldByCustodianOrDRHolderTable</t>
  </si>
  <si>
    <t>DetailsOfSharesHeldByCustodianOrDRHolderAxis</t>
  </si>
  <si>
    <t>Details of shares held by custodian or DR holder [Axis]</t>
  </si>
  <si>
    <t>in-bse-shp_DetailsOfSharesHeldByCustodianOrDRHolderAxis</t>
  </si>
  <si>
    <t>DetailsOfSharesHeldByCustodianOrDRHolderLineItems</t>
  </si>
  <si>
    <t>Details of shares held by custodian or DR holder [Line items]</t>
  </si>
  <si>
    <t>in-bse-shp_DetailsOfSharesHeldByCustodianOrDRHolderLineItems</t>
  </si>
  <si>
    <t>TypeOfDepositoryReceipts</t>
  </si>
  <si>
    <t>in-bse-shp_TypeOfDepositoryReceipts</t>
  </si>
  <si>
    <t>xbrli:TypeOfDepositoryReceipts</t>
  </si>
  <si>
    <t>NameOfTheBank</t>
  </si>
  <si>
    <t>in-bse-shp_NameOfTheBank</t>
  </si>
  <si>
    <t>DetailsOfSharesHeldByEmployeeBenefitsTrustsAbstract</t>
  </si>
  <si>
    <t>Details of shares held by employee benefits trusts [Abstract]</t>
  </si>
  <si>
    <t>in-bse-shp_DetailsOfSharesHeldByEmployeeBenefitsTrustsAbstract</t>
  </si>
  <si>
    <t>ShareholdingPatternEmployeeBenefitsTrusts</t>
  </si>
  <si>
    <t>DetailsOfSharesHeldByEmployeeBenefitsTrustsTable</t>
  </si>
  <si>
    <t>Details of shares held by employee benefits trusts [Table]</t>
  </si>
  <si>
    <t>in-bse-shp_DetailsOfSharesHeldByEmployeeBenefitsTrustsTable</t>
  </si>
  <si>
    <t>DetailsOfSharesHeldByEmployeeBenefitsTrustsAxis</t>
  </si>
  <si>
    <t>Details of shares held by employee benefits trusts [Axis]</t>
  </si>
  <si>
    <t>in-bse-shp_DetailsOfSharesHeldByEmployeeBenefitsTrustsAxis</t>
  </si>
  <si>
    <t>DetailsOfSharesHeldByEmployeeBenefitsTrustsLineItems</t>
  </si>
  <si>
    <t>Details of shares held by employee benefits trusts [Line items]</t>
  </si>
  <si>
    <t>in-bse-shp_DetailsOfSharesHeldByEmployeeBenefitsTrustsLineItems</t>
  </si>
  <si>
    <t>DetailsOfSharesWhichRemainUnclaimedForPromoterAndPromoterGroupAbstract</t>
  </si>
  <si>
    <t>Details of shares which remain unclaimed for promoter and promoter group [Abstract]</t>
  </si>
  <si>
    <t>in-bse-shp_DetailsOfSharesWhichRemainUnclaimedForPromoterAndPromoterGroupAbstract</t>
  </si>
  <si>
    <t>ShareholdingPatternAdditionalInformation</t>
  </si>
  <si>
    <t>DetailsOfSharesWhichRemainUnclaimedForPromoterAndPromoterGroupTable</t>
  </si>
  <si>
    <t>Details of shares which remain unclaimed for promoter and promoter group [Table]</t>
  </si>
  <si>
    <t>in-bse-shp_DetailsOfSharesWhichRemainUnclaimedForPromoterAndPromoterGroupTable</t>
  </si>
  <si>
    <t>DetailsOfPromoterAndPromoterGroupAxis</t>
  </si>
  <si>
    <t>Details of shares which remain unclaimed for promoter and promoter group [Axis]</t>
  </si>
  <si>
    <t>in-bse-shp_DetailsOfPromoterAndPromoterGroupAxis</t>
  </si>
  <si>
    <t>DetailsOfSharesWhichRemainUnclaimedForPromoterAndPromoterGroupLineItems</t>
  </si>
  <si>
    <t>Details of shares which remain unclaimed for promoter and promoter group [Line Items]</t>
  </si>
  <si>
    <t>in-bse-shp_DetailsOfSharesWhichRemainUnclaimedForPromoterAndPromoterGroupLineItems</t>
  </si>
  <si>
    <t>OutstandingSharesHeldInDematOrUnclaimedSuspenseAccount</t>
  </si>
  <si>
    <t>in-bse-shp_OutstandingSharesHeldInDematOrUnclaimedSuspenseAccount</t>
  </si>
  <si>
    <t>VotingRightsWhichAreFrozen</t>
  </si>
  <si>
    <t>Voting rights which are frozen</t>
  </si>
  <si>
    <t>in-bse-shp_VotingRightsWhichAreFrozen</t>
  </si>
  <si>
    <t>DisclosureOfNotesOnSharesWhichRemainUnclaimedForPromoterAndPromoterGroup</t>
  </si>
  <si>
    <t>Disclosure of notes on shares which remain unclaimed for promoter and promoter group</t>
  </si>
  <si>
    <t>in-bse-shp_DisclosureOfNotesOnSharesWhichRemainUnclaimedForPromoterAndPromoterGroup</t>
  </si>
  <si>
    <t>DetailsOfTheShareholdersActingAsPersonsInConcertForPublicAbstact</t>
  </si>
  <si>
    <t>Details of the shareholders acting as persons in concert for public [Abstact]</t>
  </si>
  <si>
    <t>in-bse-shp_DetailsOfTheShareholdersActingAsPersonsInConcertForPublicAbstact</t>
  </si>
  <si>
    <t>DetailsOfTheShareholdersActingAsPersonsInConcertForPublicTable</t>
  </si>
  <si>
    <t>Details of the shareholders acting as persons in concert for public [Table]</t>
  </si>
  <si>
    <t>in-bse-shp_DetailsOfTheShareholdersActingAsPersonsInConcertForPublicTable</t>
  </si>
  <si>
    <t>DetailsOfTheShareholdersActingAsPersonsInConcertForPublicAxis</t>
  </si>
  <si>
    <t>Details of the shareholders acting as persons in concert for public [Axis]</t>
  </si>
  <si>
    <t>in-bse-shp_DetailsOfTheShareholdersActingAsPersonsInConcertForPublicAxis</t>
  </si>
  <si>
    <t>DetailsOfTheShareholdersActingAsPersonsInConcertForPublicLineItems</t>
  </si>
  <si>
    <t>Details of the shareholders acting as persons in concert for public [Line Items]</t>
  </si>
  <si>
    <t>in-bse-shp_DetailsOfTheShareholdersActingAsPersonsInConcertForPublicLineItems</t>
  </si>
  <si>
    <t>NameOfThePAC</t>
  </si>
  <si>
    <t>in-bse-shp_NameOfThePAC</t>
  </si>
  <si>
    <t>PercentageOfShareholdingByPAC</t>
  </si>
  <si>
    <t>in-bse-shp_PercentageOfShareholdingByPAC</t>
  </si>
  <si>
    <t>DetailsOfSharesWhichRemainUnclaimedForPublicShareholdersAbstract</t>
  </si>
  <si>
    <t>Details of shares which remain unclaimed for public shareholders [Abstract]</t>
  </si>
  <si>
    <t>in-bse-shp_DetailsOfSharesWhichRemainUnclaimedForPublicShareholdersAbstract</t>
  </si>
  <si>
    <t>DetailsOfSharesWhichRemainUnclaimedForPublicShareholdersTable</t>
  </si>
  <si>
    <t>Details of shares which remain unclaimed for public shareholders [Table]</t>
  </si>
  <si>
    <t>in-bse-shp_DetailsOfSharesWhichRemainUnclaimedForPublicShareholdersTable</t>
  </si>
  <si>
    <t>DetailsOfSharesWhichRemainUnclaimedForPublicShareholdersAxis</t>
  </si>
  <si>
    <t>Details of shares which remain unclaimed for public shareholders [Axis]</t>
  </si>
  <si>
    <t>in-bse-shp_DetailsOfSharesWhichRemainUnclaimedForPublicShareholdersAxis</t>
  </si>
  <si>
    <t>DetailsOfSharesWhichRemainUnclaimedForPublicShareholdersLineItems</t>
  </si>
  <si>
    <t>Details of shares which remain unclaimed for public shareholders [Line Items]</t>
  </si>
  <si>
    <t>in-bse-shp_DetailsOfSharesWhichRemainUnclaimedForPublicShareholdersLineItems</t>
  </si>
  <si>
    <t>DisclosureOfNotesOnSharesWhichRemainUnclaimedForPublicShareholders</t>
  </si>
  <si>
    <t>Disclosure of notes on shares which remain unclaimed for public shareholders</t>
  </si>
  <si>
    <t>in-bse-shp_DisclosureOfNotesOnSharesWhichRemainUnclaimedForPublicShareholders</t>
  </si>
  <si>
    <t>No of Voting  (XIV)  Rights</t>
  </si>
  <si>
    <t>IndividualsOrHUFDomain</t>
  </si>
  <si>
    <t>CentralGovernmentOrStateGovernmentsDomain</t>
  </si>
  <si>
    <t>NBFCsRegisteredWithRbiDomain</t>
  </si>
  <si>
    <t>OthersIndianShareholdersDomain</t>
  </si>
  <si>
    <t>CustodianOrDRHolderDomain</t>
  </si>
  <si>
    <t>C2</t>
  </si>
  <si>
    <t>Trusts</t>
  </si>
  <si>
    <t>HUF</t>
  </si>
  <si>
    <t>Societies</t>
  </si>
  <si>
    <t>ESOP or ESOS or ESPS</t>
  </si>
  <si>
    <t>Employee welfare fund</t>
  </si>
  <si>
    <t>Venture capital funds</t>
  </si>
  <si>
    <t>Angel Investors</t>
  </si>
  <si>
    <t>Private Equity Fund</t>
  </si>
  <si>
    <t>Other</t>
  </si>
  <si>
    <t>Overseas corporate bodies</t>
  </si>
  <si>
    <t>NRI</t>
  </si>
  <si>
    <t>Market Maker</t>
  </si>
  <si>
    <t>Clearing Members</t>
  </si>
  <si>
    <t>NSDL or CDSL transit</t>
  </si>
  <si>
    <t>Private equity fund</t>
  </si>
  <si>
    <t>Escrow Account</t>
  </si>
  <si>
    <t>Employees</t>
  </si>
  <si>
    <t>GDR</t>
  </si>
  <si>
    <t>GDS</t>
  </si>
  <si>
    <t>ADR</t>
  </si>
  <si>
    <t>ADS</t>
  </si>
  <si>
    <t>SDR</t>
  </si>
  <si>
    <t>Regulation 31 (1) (a)</t>
  </si>
  <si>
    <t>Regulation 31 (1) (b)</t>
  </si>
  <si>
    <t>Regulation 31 (1) (c)</t>
  </si>
  <si>
    <t>in-bse-shp-types:TypeOfReport</t>
  </si>
  <si>
    <t>in-bse-shp-types:TypeOfShareholdingPattern</t>
  </si>
  <si>
    <t>in-bse-shp-types:ClassOfSecurity</t>
  </si>
  <si>
    <t>Permanent account number of shareholder</t>
  </si>
  <si>
    <t>PermanentAccountNumberOfShareholder</t>
  </si>
  <si>
    <t>in-bse-shp-types:PermanentAccountNumber</t>
  </si>
  <si>
    <t>in-bse-shp-types:CategoryOfIndianShareholders</t>
  </si>
  <si>
    <t>in-bse-shp-types:CategoryOfForeignShareholders</t>
  </si>
  <si>
    <t>in-bse-shp-types:CategoryOfInstitutionShareholders</t>
  </si>
  <si>
    <t>in-bse-shp-types:CategoryOfNonInstitutionsShareholders</t>
  </si>
  <si>
    <t>No.
of the 
Shareholders
     (I)</t>
  </si>
  <si>
    <t>Details of Shares which remain unclaimed for Promoter &amp; Promoter Group</t>
  </si>
  <si>
    <t>Details of the shareholders acting as persons in Concert for Public</t>
  </si>
  <si>
    <t>Details of Shares which remain unclaimed for Public</t>
  </si>
  <si>
    <t>GovermentsMember</t>
  </si>
  <si>
    <t>Goverments [Member]</t>
  </si>
  <si>
    <t>in-bse-shp_GovermentsMember</t>
  </si>
  <si>
    <t>Back</t>
  </si>
  <si>
    <t>busssinesRules</t>
  </si>
  <si>
    <t xml:space="preserve">This is a mandatory field. Should be valid SCRIP CODE  as per BSE Scrip Code Format. </t>
  </si>
  <si>
    <t>This is a mandatory field. Please select value from the drop-down.</t>
  </si>
  <si>
    <t>This is a mandatory field if you select type of report as "Quarterly". Please enter date in "dd-mm-yyyy" format.</t>
  </si>
  <si>
    <t>This is a mandatory field if you select type of report as "Pre-listing" or "Capital Restructuring". Please enter date in "dd-mm-yyyy" format.</t>
  </si>
  <si>
    <t>This is a mandatory field. Please enter company name.</t>
  </si>
  <si>
    <t>Bodies Corporate</t>
  </si>
  <si>
    <t>Note  : Data will be automatically populated from shareholding pattern sheet -  Data Entry Restricted in this sheet</t>
  </si>
  <si>
    <t xml:space="preserve">Details of Shares which remain unclaimed for Promoter &amp; Promoter Group                    </t>
  </si>
  <si>
    <t>Petronet LNG Limited</t>
  </si>
  <si>
    <t>31-12-2015</t>
  </si>
  <si>
    <t>Bharat Petroleum Corporation Ltd</t>
  </si>
  <si>
    <t>GAIL (INDIA) Limited</t>
  </si>
  <si>
    <t>Indian Oil Corporation Limited</t>
  </si>
  <si>
    <t>Oil and Natural Gas Corporation Ltd</t>
  </si>
  <si>
    <t>AAACB2902M</t>
  </si>
  <si>
    <t>AAACG1209J</t>
  </si>
  <si>
    <t>AAACI1681G</t>
  </si>
  <si>
    <t>AAACO1598A</t>
  </si>
  <si>
    <t>ICICI Prudential Balanced Fund</t>
  </si>
  <si>
    <t>HDFC Trustee Company Limited
 HDFC Capital Builder Fund</t>
  </si>
  <si>
    <t>Reliance Capital Trustee Co Ltd
A/C Reliance NRI Equity Funf</t>
  </si>
  <si>
    <t>AAAAI0038F</t>
  </si>
  <si>
    <t>AAATH1809A</t>
  </si>
  <si>
    <t>AAATR0090B</t>
  </si>
  <si>
    <t>Fidelity Investmen6t Trust
Fidelity Series Emerging Markets Funds</t>
  </si>
  <si>
    <t>Smallcap World Fund, INC</t>
  </si>
  <si>
    <t>Government Pension Fund Global</t>
  </si>
  <si>
    <t>T.ROWE PRICE International Growth
 and Incomefund</t>
  </si>
  <si>
    <t>AAATF2631A</t>
  </si>
  <si>
    <t>AABCS3581L</t>
  </si>
  <si>
    <t>AACCN1454E</t>
  </si>
  <si>
    <t>AACCT4606L</t>
  </si>
  <si>
    <t>Foreign Nationals</t>
  </si>
  <si>
    <t>Overseas Corporate Bodies</t>
  </si>
  <si>
    <t>ZZZZZ9999Z</t>
  </si>
  <si>
    <t>Bodies Corporates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</si>
</sst>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0;[Red]0"/>
    <numFmt numFmtId="166" formatCode="0.00;[Red]0.00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1"/>
      <color rgb="FFD8D8D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406">
    <xf numFmtId="0" fontId="0" fillId="0" borderId="0" xfId="0"/>
    <xf numFmtId="0" fontId="0" fillId="5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4" xfId="0" applyFill="1" applyBorder="1" applyProtection="1">
      <protection hidden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49" fontId="3" fillId="7" borderId="4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4" xfId="0" applyNumberFormat="1" applyBorder="1" applyAlignment="1" applyProtection="1">
      <alignment horizontal="right"/>
      <protection locked="0"/>
    </xf>
    <xf numFmtId="166" fontId="0" fillId="5" borderId="4" xfId="0" applyNumberFormat="1" applyFill="1" applyBorder="1" applyAlignment="1" applyProtection="1">
      <alignment horizontal="right"/>
    </xf>
    <xf numFmtId="0" fontId="0" fillId="0" borderId="0" xfId="0" applyProtection="1"/>
    <xf numFmtId="0" fontId="0" fillId="0" borderId="14" xfId="0" applyBorder="1" applyAlignment="1" applyProtection="1">
      <alignment horizontal="left" vertical="center" indent="2"/>
    </xf>
    <xf numFmtId="0" fontId="0" fillId="0" borderId="15" xfId="0" applyBorder="1" applyAlignment="1" applyProtection="1">
      <alignment horizontal="left" vertical="center" indent="2"/>
    </xf>
    <xf numFmtId="0" fontId="0" fillId="0" borderId="15" xfId="0" applyBorder="1" applyAlignment="1" applyProtection="1">
      <alignment horizontal="left" vertical="center" wrapText="1" indent="2"/>
    </xf>
    <xf numFmtId="0" fontId="0" fillId="6" borderId="0" xfId="0" applyFill="1" applyBorder="1"/>
    <xf numFmtId="0" fontId="0" fillId="6" borderId="0" xfId="0" applyFill="1" applyBorder="1" applyProtection="1"/>
    <xf numFmtId="0" fontId="5" fillId="6" borderId="0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5" fillId="7" borderId="11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0" fillId="5" borderId="4" xfId="0" applyNumberFormat="1" applyFill="1" applyBorder="1"/>
    <xf numFmtId="166" fontId="0" fillId="5" borderId="4" xfId="0" applyNumberFormat="1" applyFill="1" applyBorder="1"/>
    <xf numFmtId="0" fontId="2" fillId="2" borderId="12" xfId="1" applyFill="1" applyBorder="1" applyAlignment="1"/>
    <xf numFmtId="0" fontId="9" fillId="2" borderId="11" xfId="1" applyFont="1" applyFill="1" applyBorder="1" applyAlignment="1">
      <alignment horizont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1" xfId="0" applyBorder="1"/>
    <xf numFmtId="165" fontId="0" fillId="9" borderId="4" xfId="0" applyNumberFormat="1" applyFill="1" applyBorder="1" applyAlignment="1" applyProtection="1">
      <alignment horizontal="right"/>
    </xf>
    <xf numFmtId="165" fontId="0" fillId="8" borderId="4" xfId="0" applyNumberFormat="1" applyFill="1" applyBorder="1" applyAlignment="1" applyProtection="1">
      <alignment horizontal="right"/>
      <protection locked="0"/>
    </xf>
    <xf numFmtId="165" fontId="0" fillId="5" borderId="4" xfId="0" applyNumberFormat="1" applyFill="1" applyBorder="1" applyAlignment="1" applyProtection="1">
      <alignment horizontal="right"/>
    </xf>
    <xf numFmtId="0" fontId="0" fillId="7" borderId="12" xfId="0" applyFill="1" applyBorder="1" applyAlignment="1"/>
    <xf numFmtId="0" fontId="0" fillId="7" borderId="13" xfId="0" applyFill="1" applyBorder="1" applyAlignment="1"/>
    <xf numFmtId="166" fontId="0" fillId="9" borderId="4" xfId="0" applyNumberFormat="1" applyFill="1" applyBorder="1" applyAlignment="1" applyProtection="1">
      <alignment horizontal="right"/>
    </xf>
    <xf numFmtId="0" fontId="3" fillId="7" borderId="11" xfId="0" applyFont="1" applyFill="1" applyBorder="1" applyAlignment="1">
      <alignment horizontal="left" vertical="center" wrapText="1" indent="1"/>
    </xf>
    <xf numFmtId="2" fontId="0" fillId="5" borderId="4" xfId="2" applyNumberFormat="1" applyFont="1" applyFill="1" applyBorder="1" applyAlignment="1" applyProtection="1">
      <alignment horizontal="right"/>
    </xf>
    <xf numFmtId="1" fontId="0" fillId="5" borderId="4" xfId="0" applyNumberFormat="1" applyFill="1" applyBorder="1"/>
    <xf numFmtId="0" fontId="0" fillId="0" borderId="4" xfId="0" applyBorder="1"/>
    <xf numFmtId="0" fontId="0" fillId="0" borderId="12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0" fontId="0" fillId="4" borderId="4" xfId="0" applyFont="1" applyFill="1" applyBorder="1" applyAlignment="1">
      <alignment horizontal="center" vertical="center" wrapText="1"/>
    </xf>
    <xf numFmtId="0" fontId="2" fillId="2" borderId="11" xfId="1" applyFill="1" applyBorder="1" applyAlignment="1"/>
    <xf numFmtId="0" fontId="2" fillId="2" borderId="12" xfId="1" applyFill="1" applyBorder="1" applyAlignment="1">
      <alignment horizontal="right" vertical="center"/>
    </xf>
    <xf numFmtId="0" fontId="8" fillId="7" borderId="1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6" borderId="15" xfId="0" applyFill="1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2" borderId="13" xfId="1" applyFill="1" applyBorder="1" applyAlignment="1">
      <alignment horizontal="right" vertical="center"/>
    </xf>
    <xf numFmtId="0" fontId="1" fillId="0" borderId="0" xfId="0" applyFont="1"/>
    <xf numFmtId="0" fontId="1" fillId="13" borderId="0" xfId="0" applyFont="1" applyFill="1"/>
    <xf numFmtId="0" fontId="0" fillId="13" borderId="0" xfId="0" applyFill="1"/>
    <xf numFmtId="0" fontId="0" fillId="0" borderId="0" xfId="0" applyFont="1"/>
    <xf numFmtId="0" fontId="0" fillId="13" borderId="0" xfId="0" applyFont="1" applyFill="1"/>
    <xf numFmtId="1" fontId="0" fillId="5" borderId="4" xfId="0" applyNumberFormat="1" applyFill="1" applyBorder="1" applyProtection="1">
      <protection hidden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0" xfId="0" applyNumberFormat="1"/>
    <xf numFmtId="2" fontId="0" fillId="4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2" fillId="2" borderId="13" xfId="1" applyFill="1" applyBorder="1" applyAlignment="1">
      <alignment horizontal="right"/>
    </xf>
    <xf numFmtId="0" fontId="3" fillId="7" borderId="11" xfId="0" applyFont="1" applyFill="1" applyBorder="1" applyAlignment="1">
      <alignment horizontal="left" vertical="center" indent="1"/>
    </xf>
    <xf numFmtId="49" fontId="3" fillId="7" borderId="11" xfId="0" applyNumberFormat="1" applyFont="1" applyFill="1" applyBorder="1" applyAlignment="1">
      <alignment horizontal="left" vertical="center" indent="1"/>
    </xf>
    <xf numFmtId="0" fontId="3" fillId="7" borderId="12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left" wrapText="1" indent="2"/>
    </xf>
    <xf numFmtId="0" fontId="0" fillId="0" borderId="4" xfId="0" applyBorder="1" applyProtection="1">
      <protection locked="0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165" fontId="0" fillId="5" borderId="4" xfId="0" applyNumberFormat="1" applyFill="1" applyBorder="1" applyProtection="1">
      <protection hidden="1"/>
    </xf>
    <xf numFmtId="167" fontId="0" fillId="5" borderId="4" xfId="0" applyNumberFormat="1" applyFill="1" applyBorder="1" applyProtection="1">
      <protection hidden="1"/>
    </xf>
    <xf numFmtId="165" fontId="1" fillId="5" borderId="4" xfId="0" applyNumberFormat="1" applyFont="1" applyFill="1" applyBorder="1" applyProtection="1">
      <protection hidden="1"/>
    </xf>
    <xf numFmtId="0" fontId="3" fillId="7" borderId="11" xfId="0" applyFont="1" applyFill="1" applyBorder="1" applyAlignment="1">
      <alignment horizontal="left" vertical="center" wrapText="1" indent="1"/>
    </xf>
    <xf numFmtId="0" fontId="3" fillId="7" borderId="12" xfId="0" applyFont="1" applyFill="1" applyBorder="1" applyAlignment="1">
      <alignment horizontal="left" vertical="center" wrapText="1" indent="1"/>
    </xf>
    <xf numFmtId="0" fontId="2" fillId="2" borderId="13" xfId="1" applyFill="1" applyBorder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vertical="center"/>
    </xf>
    <xf numFmtId="0" fontId="0" fillId="0" borderId="6" xfId="0" applyBorder="1" applyAlignment="1"/>
    <xf numFmtId="1" fontId="0" fillId="6" borderId="6" xfId="0" applyNumberFormat="1" applyFill="1" applyBorder="1"/>
    <xf numFmtId="0" fontId="3" fillId="7" borderId="4" xfId="0" applyFont="1" applyFill="1" applyBorder="1" applyAlignment="1">
      <alignment horizontal="center" vertical="top"/>
    </xf>
    <xf numFmtId="0" fontId="0" fillId="0" borderId="9" xfId="0" applyBorder="1"/>
    <xf numFmtId="0" fontId="0" fillId="0" borderId="4" xfId="0" applyBorder="1" applyAlignment="1">
      <alignment horizontal="right"/>
    </xf>
    <xf numFmtId="0" fontId="9" fillId="2" borderId="12" xfId="1" applyFont="1" applyFill="1" applyBorder="1" applyAlignment="1">
      <alignment horizontal="center"/>
    </xf>
    <xf numFmtId="0" fontId="0" fillId="12" borderId="17" xfId="0" applyFill="1" applyBorder="1"/>
    <xf numFmtId="49" fontId="3" fillId="7" borderId="12" xfId="0" applyNumberFormat="1" applyFont="1" applyFill="1" applyBorder="1" applyAlignment="1">
      <alignment horizontal="left" vertical="center" inden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0" fillId="0" borderId="4" xfId="0" applyBorder="1" applyAlignment="1" applyProtection="1">
      <protection locked="0"/>
    </xf>
    <xf numFmtId="0" fontId="0" fillId="0" borderId="9" xfId="0" applyBorder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0" borderId="13" xfId="0" applyBorder="1" applyAlignment="1" applyProtection="1">
      <protection hidden="1"/>
    </xf>
    <xf numFmtId="166" fontId="0" fillId="5" borderId="4" xfId="0" applyNumberFormat="1" applyFill="1" applyBorder="1" applyAlignment="1" applyProtection="1">
      <alignment horizontal="right"/>
      <protection locked="0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0" fontId="0" fillId="6" borderId="0" xfId="0" applyFill="1"/>
    <xf numFmtId="0" fontId="0" fillId="6" borderId="0" xfId="0" applyFill="1" applyProtection="1"/>
    <xf numFmtId="0" fontId="3" fillId="7" borderId="11" xfId="0" applyFont="1" applyFill="1" applyBorder="1" applyAlignment="1">
      <alignment horizontal="left" vertical="center" wrapText="1" indent="1"/>
    </xf>
    <xf numFmtId="4" fontId="0" fillId="7" borderId="13" xfId="0" applyNumberFormat="1" applyFill="1" applyBorder="1"/>
    <xf numFmtId="0" fontId="0" fillId="0" borderId="4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wrapText="1" indent="2"/>
    </xf>
    <xf numFmtId="0" fontId="0" fillId="0" borderId="18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left" vertical="center" wrapText="1"/>
    </xf>
    <xf numFmtId="0" fontId="12" fillId="13" borderId="0" xfId="0" applyFont="1" applyFill="1" applyAlignment="1">
      <alignment horizontal="left"/>
    </xf>
    <xf numFmtId="0" fontId="12" fillId="13" borderId="0" xfId="0" applyFont="1" applyFill="1" applyAlignment="1">
      <alignment horizontal="right"/>
    </xf>
    <xf numFmtId="0" fontId="13" fillId="13" borderId="0" xfId="0" applyFont="1" applyFill="1" applyAlignment="1">
      <alignment horizontal="left"/>
    </xf>
    <xf numFmtId="0" fontId="0" fillId="13" borderId="0" xfId="0" applyFont="1" applyFill="1" applyAlignment="1">
      <alignment horizontal="left"/>
    </xf>
    <xf numFmtId="49" fontId="1" fillId="0" borderId="20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166" fontId="0" fillId="11" borderId="20" xfId="0" applyNumberFormat="1" applyFill="1" applyBorder="1"/>
    <xf numFmtId="0" fontId="0" fillId="0" borderId="20" xfId="0" applyBorder="1" applyAlignment="1">
      <alignment horizontal="center" vertical="center"/>
    </xf>
    <xf numFmtId="0" fontId="0" fillId="11" borderId="20" xfId="0" applyFill="1" applyBorder="1" applyAlignment="1" applyProtection="1">
      <alignment horizontal="right" vertical="center"/>
      <protection hidden="1"/>
    </xf>
    <xf numFmtId="0" fontId="0" fillId="11" borderId="20" xfId="0" applyFill="1" applyBorder="1" applyProtection="1">
      <protection hidden="1"/>
    </xf>
    <xf numFmtId="49" fontId="0" fillId="0" borderId="22" xfId="0" applyNumberForma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0" fillId="11" borderId="23" xfId="0" applyFill="1" applyBorder="1" applyAlignment="1" applyProtection="1">
      <alignment horizontal="right" vertical="center"/>
      <protection hidden="1"/>
    </xf>
    <xf numFmtId="0" fontId="0" fillId="0" borderId="22" xfId="0" applyBorder="1" applyAlignment="1">
      <alignment horizontal="center" vertical="center"/>
    </xf>
    <xf numFmtId="0" fontId="0" fillId="11" borderId="22" xfId="0" applyFill="1" applyBorder="1" applyAlignment="1" applyProtection="1">
      <alignment horizontal="right" vertical="center"/>
      <protection hidden="1"/>
    </xf>
    <xf numFmtId="49" fontId="3" fillId="7" borderId="20" xfId="0" applyNumberFormat="1" applyFont="1" applyFill="1" applyBorder="1" applyAlignment="1">
      <alignment horizontal="center" vertical="center"/>
    </xf>
    <xf numFmtId="49" fontId="1" fillId="0" borderId="20" xfId="0" applyNumberFormat="1" applyFont="1" applyBorder="1"/>
    <xf numFmtId="49" fontId="3" fillId="7" borderId="1" xfId="0" applyNumberFormat="1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2" fontId="0" fillId="0" borderId="0" xfId="2" applyNumberFormat="1" applyFont="1"/>
    <xf numFmtId="2" fontId="1" fillId="3" borderId="28" xfId="2" applyNumberFormat="1" applyFont="1" applyFill="1" applyBorder="1" applyAlignment="1">
      <alignment vertical="center"/>
    </xf>
    <xf numFmtId="2" fontId="1" fillId="3" borderId="12" xfId="2" applyNumberFormat="1" applyFont="1" applyFill="1" applyBorder="1" applyAlignment="1">
      <alignment vertical="center"/>
    </xf>
    <xf numFmtId="0" fontId="9" fillId="2" borderId="11" xfId="1" applyFont="1" applyFill="1" applyBorder="1" applyAlignment="1" applyProtection="1">
      <alignment horizontal="center"/>
    </xf>
    <xf numFmtId="0" fontId="2" fillId="2" borderId="11" xfId="1" applyFill="1" applyBorder="1" applyAlignment="1">
      <alignment horizontal="right" vertical="center"/>
    </xf>
    <xf numFmtId="0" fontId="2" fillId="2" borderId="12" xfId="1" applyFill="1" applyBorder="1" applyAlignment="1" applyProtection="1"/>
    <xf numFmtId="0" fontId="14" fillId="2" borderId="11" xfId="1" applyFont="1" applyFill="1" applyBorder="1" applyAlignment="1">
      <alignment horizontal="center" vertical="center"/>
    </xf>
    <xf numFmtId="0" fontId="2" fillId="2" borderId="11" xfId="1" applyFill="1" applyBorder="1" applyAlignment="1" applyProtection="1"/>
    <xf numFmtId="166" fontId="0" fillId="2" borderId="4" xfId="0" applyNumberFormat="1" applyFill="1" applyBorder="1" applyAlignment="1" applyProtection="1">
      <alignment horizontal="right"/>
    </xf>
    <xf numFmtId="0" fontId="0" fillId="12" borderId="7" xfId="0" applyFill="1" applyBorder="1" applyAlignment="1" applyProtection="1">
      <alignment vertical="center"/>
      <protection hidden="1"/>
    </xf>
    <xf numFmtId="0" fontId="1" fillId="6" borderId="24" xfId="0" applyFont="1" applyFill="1" applyBorder="1" applyAlignment="1">
      <alignment wrapText="1"/>
    </xf>
    <xf numFmtId="165" fontId="0" fillId="8" borderId="20" xfId="0" applyNumberFormat="1" applyFill="1" applyBorder="1" applyAlignment="1" applyProtection="1">
      <alignment horizontal="right"/>
      <protection locked="0"/>
    </xf>
    <xf numFmtId="165" fontId="0" fillId="11" borderId="20" xfId="0" applyNumberFormat="1" applyFill="1" applyBorder="1" applyProtection="1">
      <protection hidden="1"/>
    </xf>
    <xf numFmtId="166" fontId="0" fillId="11" borderId="20" xfId="0" applyNumberFormat="1" applyFill="1" applyBorder="1" applyProtection="1">
      <protection hidden="1"/>
    </xf>
    <xf numFmtId="165" fontId="0" fillId="11" borderId="22" xfId="0" applyNumberFormat="1" applyFill="1" applyBorder="1" applyProtection="1">
      <protection hidden="1"/>
    </xf>
    <xf numFmtId="166" fontId="0" fillId="11" borderId="22" xfId="0" applyNumberFormat="1" applyFill="1" applyBorder="1" applyProtection="1">
      <protection hidden="1"/>
    </xf>
    <xf numFmtId="166" fontId="0" fillId="9" borderId="4" xfId="0" applyNumberFormat="1" applyFill="1" applyBorder="1" applyProtection="1">
      <protection hidden="1"/>
    </xf>
    <xf numFmtId="166" fontId="0" fillId="11" borderId="4" xfId="0" applyNumberFormat="1" applyFill="1" applyBorder="1" applyProtection="1">
      <protection hidden="1"/>
    </xf>
    <xf numFmtId="166" fontId="0" fillId="11" borderId="23" xfId="0" applyNumberFormat="1" applyFill="1" applyBorder="1" applyProtection="1">
      <protection hidden="1"/>
    </xf>
    <xf numFmtId="0" fontId="0" fillId="12" borderId="0" xfId="0" applyFill="1" applyBorder="1" applyAlignment="1" applyProtection="1">
      <alignment vertical="center"/>
      <protection hidden="1"/>
    </xf>
    <xf numFmtId="2" fontId="0" fillId="4" borderId="4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vertical="center"/>
    </xf>
    <xf numFmtId="2" fontId="0" fillId="5" borderId="4" xfId="0" applyNumberFormat="1" applyFill="1" applyBorder="1" applyProtection="1">
      <protection hidden="1"/>
    </xf>
    <xf numFmtId="2" fontId="1" fillId="3" borderId="12" xfId="0" applyNumberFormat="1" applyFont="1" applyFill="1" applyBorder="1" applyAlignment="1">
      <alignment vertical="center"/>
    </xf>
    <xf numFmtId="1" fontId="0" fillId="0" borderId="0" xfId="0" applyNumberFormat="1"/>
    <xf numFmtId="1" fontId="0" fillId="4" borderId="4" xfId="0" applyNumberFormat="1" applyFont="1" applyFill="1" applyBorder="1" applyAlignment="1">
      <alignment horizontal="center" vertical="center" wrapText="1"/>
    </xf>
    <xf numFmtId="1" fontId="1" fillId="3" borderId="28" xfId="0" applyNumberFormat="1" applyFont="1" applyFill="1" applyBorder="1" applyAlignment="1">
      <alignment vertical="center"/>
    </xf>
    <xf numFmtId="1" fontId="1" fillId="3" borderId="12" xfId="0" applyNumberFormat="1" applyFont="1" applyFill="1" applyBorder="1" applyAlignment="1">
      <alignment vertical="center"/>
    </xf>
    <xf numFmtId="1" fontId="0" fillId="12" borderId="30" xfId="0" applyNumberFormat="1" applyFill="1" applyBorder="1" applyAlignment="1" applyProtection="1">
      <alignment vertical="center"/>
      <protection hidden="1"/>
    </xf>
    <xf numFmtId="1" fontId="0" fillId="12" borderId="6" xfId="0" applyNumberFormat="1" applyFill="1" applyBorder="1" applyAlignment="1" applyProtection="1">
      <alignment vertical="center"/>
      <protection hidden="1"/>
    </xf>
    <xf numFmtId="0" fontId="2" fillId="0" borderId="13" xfId="1" applyBorder="1" applyAlignment="1">
      <alignment horizontal="right"/>
    </xf>
    <xf numFmtId="164" fontId="0" fillId="0" borderId="4" xfId="2" applyFont="1" applyBorder="1" applyProtection="1">
      <protection locked="0"/>
    </xf>
    <xf numFmtId="0" fontId="0" fillId="11" borderId="20" xfId="0" applyFill="1" applyBorder="1" applyAlignment="1" applyProtection="1">
      <alignment horizontal="right"/>
      <protection hidden="1"/>
    </xf>
    <xf numFmtId="0" fontId="0" fillId="6" borderId="20" xfId="0" applyFill="1" applyBorder="1" applyAlignment="1"/>
    <xf numFmtId="166" fontId="0" fillId="11" borderId="20" xfId="0" applyNumberFormat="1" applyFill="1" applyBorder="1" applyAlignment="1"/>
    <xf numFmtId="1" fontId="0" fillId="12" borderId="6" xfId="0" applyNumberFormat="1" applyFill="1" applyBorder="1" applyAlignment="1" applyProtection="1">
      <protection hidden="1"/>
    </xf>
    <xf numFmtId="0" fontId="0" fillId="12" borderId="7" xfId="0" applyFill="1" applyBorder="1" applyAlignment="1" applyProtection="1">
      <protection hidden="1"/>
    </xf>
    <xf numFmtId="0" fontId="0" fillId="5" borderId="20" xfId="0" applyFill="1" applyBorder="1" applyAlignment="1" applyProtection="1">
      <alignment horizontal="right"/>
      <protection hidden="1"/>
    </xf>
    <xf numFmtId="1" fontId="0" fillId="12" borderId="32" xfId="0" applyNumberFormat="1" applyFill="1" applyBorder="1" applyAlignment="1" applyProtection="1">
      <protection hidden="1"/>
    </xf>
    <xf numFmtId="0" fontId="0" fillId="12" borderId="33" xfId="0" applyFill="1" applyBorder="1" applyAlignment="1" applyProtection="1">
      <protection hidden="1"/>
    </xf>
    <xf numFmtId="166" fontId="0" fillId="11" borderId="20" xfId="0" applyNumberFormat="1" applyFill="1" applyBorder="1" applyAlignment="1">
      <alignment horizontal="right"/>
    </xf>
    <xf numFmtId="1" fontId="0" fillId="5" borderId="20" xfId="0" applyNumberFormat="1" applyFill="1" applyBorder="1" applyAlignment="1" applyProtection="1">
      <alignment horizontal="right"/>
      <protection hidden="1"/>
    </xf>
    <xf numFmtId="2" fontId="1" fillId="5" borderId="20" xfId="0" applyNumberFormat="1" applyFont="1" applyFill="1" applyBorder="1" applyAlignment="1" applyProtection="1">
      <alignment horizontal="right"/>
      <protection hidden="1"/>
    </xf>
    <xf numFmtId="1" fontId="1" fillId="5" borderId="20" xfId="0" applyNumberFormat="1" applyFont="1" applyFill="1" applyBorder="1" applyAlignment="1" applyProtection="1">
      <alignment horizontal="right"/>
      <protection hidden="1"/>
    </xf>
    <xf numFmtId="166" fontId="0" fillId="9" borderId="20" xfId="0" applyNumberFormat="1" applyFill="1" applyBorder="1" applyAlignment="1">
      <alignment horizontal="right"/>
    </xf>
    <xf numFmtId="2" fontId="0" fillId="5" borderId="20" xfId="0" applyNumberFormat="1" applyFill="1" applyBorder="1" applyAlignment="1" applyProtection="1">
      <alignment horizontal="right"/>
      <protection hidden="1"/>
    </xf>
    <xf numFmtId="164" fontId="0" fillId="12" borderId="20" xfId="2" applyFont="1" applyFill="1" applyBorder="1" applyAlignment="1" applyProtection="1">
      <alignment horizontal="right"/>
      <protection hidden="1"/>
    </xf>
    <xf numFmtId="0" fontId="0" fillId="0" borderId="23" xfId="0" applyBorder="1"/>
    <xf numFmtId="0" fontId="0" fillId="11" borderId="4" xfId="0" applyFill="1" applyBorder="1" applyProtection="1">
      <protection hidden="1"/>
    </xf>
    <xf numFmtId="2" fontId="0" fillId="11" borderId="4" xfId="0" applyNumberFormat="1" applyFill="1" applyBorder="1" applyProtection="1">
      <protection hidden="1"/>
    </xf>
    <xf numFmtId="2" fontId="0" fillId="9" borderId="4" xfId="0" applyNumberFormat="1" applyFill="1" applyBorder="1" applyProtection="1">
      <protection hidden="1"/>
    </xf>
    <xf numFmtId="1" fontId="0" fillId="11" borderId="4" xfId="0" applyNumberFormat="1" applyFill="1" applyBorder="1" applyProtection="1">
      <protection hidden="1"/>
    </xf>
    <xf numFmtId="165" fontId="0" fillId="8" borderId="22" xfId="0" applyNumberFormat="1" applyFill="1" applyBorder="1" applyAlignment="1" applyProtection="1">
      <alignment horizontal="right"/>
      <protection locked="0"/>
    </xf>
    <xf numFmtId="166" fontId="0" fillId="11" borderId="22" xfId="0" applyNumberFormat="1" applyFill="1" applyBorder="1"/>
    <xf numFmtId="166" fontId="0" fillId="9" borderId="4" xfId="0" applyNumberFormat="1" applyFill="1" applyBorder="1"/>
    <xf numFmtId="49" fontId="1" fillId="0" borderId="5" xfId="0" applyNumberFormat="1" applyFont="1" applyBorder="1" applyAlignment="1">
      <alignment horizontal="center" vertical="center"/>
    </xf>
    <xf numFmtId="165" fontId="0" fillId="8" borderId="5" xfId="0" applyNumberFormat="1" applyFill="1" applyBorder="1" applyAlignment="1" applyProtection="1">
      <alignment horizontal="right"/>
      <protection locked="0"/>
    </xf>
    <xf numFmtId="0" fontId="0" fillId="11" borderId="5" xfId="0" applyFill="1" applyBorder="1" applyAlignment="1" applyProtection="1">
      <alignment horizontal="right" vertical="center"/>
      <protection hidden="1"/>
    </xf>
    <xf numFmtId="166" fontId="0" fillId="11" borderId="5" xfId="0" applyNumberFormat="1" applyFill="1" applyBorder="1"/>
    <xf numFmtId="0" fontId="1" fillId="3" borderId="32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2" fontId="1" fillId="3" borderId="34" xfId="2" applyNumberFormat="1" applyFont="1" applyFill="1" applyBorder="1" applyAlignment="1">
      <alignment vertical="center"/>
    </xf>
    <xf numFmtId="2" fontId="1" fillId="3" borderId="34" xfId="0" applyNumberFormat="1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0" fillId="6" borderId="22" xfId="0" applyFill="1" applyBorder="1" applyAlignment="1"/>
    <xf numFmtId="0" fontId="0" fillId="11" borderId="22" xfId="0" applyFill="1" applyBorder="1" applyAlignment="1" applyProtection="1">
      <alignment horizontal="right"/>
      <protection hidden="1"/>
    </xf>
    <xf numFmtId="166" fontId="0" fillId="11" borderId="22" xfId="0" applyNumberFormat="1" applyFill="1" applyBorder="1" applyAlignment="1"/>
    <xf numFmtId="0" fontId="1" fillId="6" borderId="32" xfId="0" applyFont="1" applyFill="1" applyBorder="1" applyAlignment="1">
      <alignment wrapText="1"/>
    </xf>
    <xf numFmtId="0" fontId="0" fillId="5" borderId="4" xfId="0" applyFill="1" applyBorder="1" applyAlignment="1" applyProtection="1">
      <protection hidden="1"/>
    </xf>
    <xf numFmtId="0" fontId="0" fillId="5" borderId="4" xfId="0" applyFill="1" applyBorder="1" applyAlignment="1" applyProtection="1">
      <alignment horizontal="right"/>
      <protection hidden="1"/>
    </xf>
    <xf numFmtId="2" fontId="0" fillId="5" borderId="4" xfId="0" applyNumberFormat="1" applyFill="1" applyBorder="1" applyAlignment="1" applyProtection="1">
      <protection hidden="1"/>
    </xf>
    <xf numFmtId="166" fontId="0" fillId="9" borderId="4" xfId="0" applyNumberFormat="1" applyFill="1" applyBorder="1" applyAlignment="1"/>
    <xf numFmtId="0" fontId="0" fillId="11" borderId="4" xfId="0" applyFill="1" applyBorder="1" applyAlignment="1" applyProtection="1">
      <alignment horizontal="right"/>
      <protection hidden="1"/>
    </xf>
    <xf numFmtId="0" fontId="2" fillId="2" borderId="11" xfId="1" applyFill="1" applyBorder="1" applyAlignment="1">
      <alignment horizontal="right"/>
    </xf>
    <xf numFmtId="166" fontId="0" fillId="11" borderId="20" xfId="2" applyNumberFormat="1" applyFont="1" applyFill="1" applyBorder="1" applyProtection="1">
      <protection hidden="1"/>
    </xf>
    <xf numFmtId="166" fontId="0" fillId="11" borderId="22" xfId="2" applyNumberFormat="1" applyFont="1" applyFill="1" applyBorder="1" applyProtection="1">
      <protection hidden="1"/>
    </xf>
    <xf numFmtId="166" fontId="0" fillId="11" borderId="23" xfId="2" applyNumberFormat="1" applyFont="1" applyFill="1" applyBorder="1" applyProtection="1">
      <protection hidden="1"/>
    </xf>
    <xf numFmtId="166" fontId="0" fillId="9" borderId="4" xfId="2" applyNumberFormat="1" applyFont="1" applyFill="1" applyBorder="1" applyProtection="1">
      <protection hidden="1"/>
    </xf>
    <xf numFmtId="166" fontId="0" fillId="11" borderId="20" xfId="2" applyNumberFormat="1" applyFont="1" applyFill="1" applyBorder="1"/>
    <xf numFmtId="166" fontId="0" fillId="11" borderId="22" xfId="2" applyNumberFormat="1" applyFont="1" applyFill="1" applyBorder="1"/>
    <xf numFmtId="166" fontId="0" fillId="9" borderId="4" xfId="2" applyNumberFormat="1" applyFont="1" applyFill="1" applyBorder="1"/>
    <xf numFmtId="166" fontId="0" fillId="11" borderId="20" xfId="2" applyNumberFormat="1" applyFont="1" applyFill="1" applyBorder="1" applyAlignment="1"/>
    <xf numFmtId="166" fontId="0" fillId="11" borderId="22" xfId="2" applyNumberFormat="1" applyFont="1" applyFill="1" applyBorder="1" applyAlignment="1"/>
    <xf numFmtId="166" fontId="0" fillId="9" borderId="4" xfId="2" applyNumberFormat="1" applyFont="1" applyFill="1" applyBorder="1" applyAlignment="1"/>
    <xf numFmtId="166" fontId="0" fillId="12" borderId="20" xfId="2" applyNumberFormat="1" applyFont="1" applyFill="1" applyBorder="1" applyAlignment="1" applyProtection="1">
      <alignment horizontal="right"/>
      <protection hidden="1"/>
    </xf>
    <xf numFmtId="166" fontId="0" fillId="11" borderId="20" xfId="2" applyNumberFormat="1" applyFont="1" applyFill="1" applyBorder="1" applyAlignment="1">
      <alignment horizontal="right"/>
    </xf>
    <xf numFmtId="166" fontId="0" fillId="9" borderId="20" xfId="2" applyNumberFormat="1" applyFont="1" applyFill="1" applyBorder="1" applyAlignment="1">
      <alignment horizontal="right"/>
    </xf>
    <xf numFmtId="166" fontId="0" fillId="11" borderId="20" xfId="2" applyNumberFormat="1" applyFont="1" applyFill="1" applyBorder="1" applyAlignment="1" applyProtection="1">
      <alignment horizontal="right"/>
      <protection hidden="1"/>
    </xf>
    <xf numFmtId="166" fontId="0" fillId="11" borderId="22" xfId="2" applyNumberFormat="1" applyFont="1" applyFill="1" applyBorder="1" applyAlignment="1" applyProtection="1">
      <alignment horizontal="right"/>
      <protection hidden="1"/>
    </xf>
    <xf numFmtId="166" fontId="0" fillId="9" borderId="4" xfId="2" applyNumberFormat="1" applyFont="1" applyFill="1" applyBorder="1" applyAlignment="1" applyProtection="1">
      <alignment horizontal="right"/>
      <protection hidden="1"/>
    </xf>
    <xf numFmtId="166" fontId="0" fillId="11" borderId="20" xfId="2" applyNumberFormat="1" applyFont="1" applyFill="1" applyBorder="1" applyAlignment="1" applyProtection="1">
      <alignment horizontal="right" vertical="center"/>
      <protection hidden="1"/>
    </xf>
    <xf numFmtId="166" fontId="0" fillId="11" borderId="22" xfId="2" applyNumberFormat="1" applyFont="1" applyFill="1" applyBorder="1" applyAlignment="1" applyProtection="1">
      <alignment horizontal="right" vertical="center"/>
      <protection hidden="1"/>
    </xf>
    <xf numFmtId="166" fontId="0" fillId="5" borderId="4" xfId="2" applyNumberFormat="1" applyFont="1" applyFill="1" applyBorder="1" applyProtection="1">
      <protection hidden="1"/>
    </xf>
    <xf numFmtId="166" fontId="0" fillId="11" borderId="5" xfId="2" applyNumberFormat="1" applyFont="1" applyFill="1" applyBorder="1" applyAlignment="1" applyProtection="1">
      <alignment horizontal="right" vertical="center"/>
      <protection hidden="1"/>
    </xf>
    <xf numFmtId="166" fontId="0" fillId="11" borderId="4" xfId="2" applyNumberFormat="1" applyFont="1" applyFill="1" applyBorder="1" applyAlignment="1" applyProtection="1">
      <alignment horizontal="right" vertical="center"/>
      <protection hidden="1"/>
    </xf>
    <xf numFmtId="166" fontId="0" fillId="11" borderId="23" xfId="2" applyNumberFormat="1" applyFont="1" applyFill="1" applyBorder="1" applyAlignment="1" applyProtection="1">
      <alignment horizontal="right" vertical="center"/>
      <protection hidden="1"/>
    </xf>
    <xf numFmtId="166" fontId="0" fillId="11" borderId="20" xfId="0" applyNumberFormat="1" applyFill="1" applyBorder="1" applyAlignment="1" applyProtection="1">
      <alignment horizontal="right"/>
      <protection hidden="1"/>
    </xf>
    <xf numFmtId="166" fontId="0" fillId="11" borderId="22" xfId="0" applyNumberFormat="1" applyFill="1" applyBorder="1" applyAlignment="1" applyProtection="1">
      <alignment horizontal="right"/>
      <protection hidden="1"/>
    </xf>
    <xf numFmtId="166" fontId="0" fillId="11" borderId="4" xfId="0" applyNumberFormat="1" applyFill="1" applyBorder="1" applyAlignment="1" applyProtection="1">
      <alignment horizontal="right"/>
      <protection hidden="1"/>
    </xf>
    <xf numFmtId="166" fontId="0" fillId="11" borderId="20" xfId="0" applyNumberFormat="1" applyFill="1" applyBorder="1" applyAlignment="1" applyProtection="1">
      <alignment horizontal="right" vertical="center"/>
      <protection hidden="1"/>
    </xf>
    <xf numFmtId="166" fontId="0" fillId="11" borderId="22" xfId="0" applyNumberFormat="1" applyFill="1" applyBorder="1" applyAlignment="1" applyProtection="1">
      <alignment horizontal="right" vertical="center"/>
      <protection hidden="1"/>
    </xf>
    <xf numFmtId="166" fontId="0" fillId="11" borderId="4" xfId="0" applyNumberFormat="1" applyFill="1" applyBorder="1" applyAlignment="1" applyProtection="1">
      <alignment horizontal="right" vertical="center"/>
      <protection hidden="1"/>
    </xf>
    <xf numFmtId="166" fontId="0" fillId="11" borderId="5" xfId="0" applyNumberFormat="1" applyFill="1" applyBorder="1" applyAlignment="1" applyProtection="1">
      <alignment horizontal="right" vertical="center"/>
      <protection hidden="1"/>
    </xf>
    <xf numFmtId="166" fontId="0" fillId="11" borderId="23" xfId="0" applyNumberFormat="1" applyFill="1" applyBorder="1" applyAlignment="1" applyProtection="1">
      <alignment horizontal="right" vertical="center"/>
      <protection hidden="1"/>
    </xf>
    <xf numFmtId="166" fontId="0" fillId="5" borderId="4" xfId="0" applyNumberFormat="1" applyFill="1" applyBorder="1" applyProtection="1">
      <protection hidden="1"/>
    </xf>
    <xf numFmtId="2" fontId="0" fillId="11" borderId="20" xfId="2" applyNumberFormat="1" applyFont="1" applyFill="1" applyBorder="1" applyProtection="1">
      <protection hidden="1"/>
    </xf>
    <xf numFmtId="1" fontId="0" fillId="11" borderId="22" xfId="0" applyNumberFormat="1" applyFill="1" applyBorder="1" applyAlignment="1" applyProtection="1">
      <alignment horizontal="right" vertical="center"/>
      <protection hidden="1"/>
    </xf>
    <xf numFmtId="1" fontId="0" fillId="11" borderId="23" xfId="0" applyNumberFormat="1" applyFill="1" applyBorder="1" applyAlignment="1" applyProtection="1">
      <alignment horizontal="right" vertical="center"/>
      <protection hidden="1"/>
    </xf>
    <xf numFmtId="1" fontId="0" fillId="11" borderId="20" xfId="0" applyNumberFormat="1" applyFill="1" applyBorder="1" applyAlignment="1" applyProtection="1">
      <alignment horizontal="right" vertical="center"/>
      <protection hidden="1"/>
    </xf>
    <xf numFmtId="165" fontId="0" fillId="11" borderId="20" xfId="0" applyNumberFormat="1" applyFill="1" applyBorder="1" applyAlignment="1" applyProtection="1">
      <alignment horizontal="right" vertical="center"/>
      <protection hidden="1"/>
    </xf>
    <xf numFmtId="1" fontId="0" fillId="11" borderId="20" xfId="0" applyNumberFormat="1" applyFill="1" applyBorder="1" applyAlignment="1" applyProtection="1">
      <alignment horizontal="right"/>
      <protection hidden="1"/>
    </xf>
    <xf numFmtId="1" fontId="0" fillId="11" borderId="22" xfId="0" applyNumberFormat="1" applyFill="1" applyBorder="1" applyAlignment="1" applyProtection="1">
      <alignment horizontal="right"/>
      <protection hidden="1"/>
    </xf>
    <xf numFmtId="1" fontId="0" fillId="5" borderId="4" xfId="0" applyNumberFormat="1" applyFill="1" applyBorder="1" applyAlignment="1" applyProtection="1">
      <alignment horizontal="right"/>
      <protection hidden="1"/>
    </xf>
    <xf numFmtId="1" fontId="0" fillId="5" borderId="4" xfId="0" applyNumberFormat="1" applyFill="1" applyBorder="1" applyAlignment="1" applyProtection="1">
      <protection hidden="1"/>
    </xf>
    <xf numFmtId="0" fontId="0" fillId="0" borderId="4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6" borderId="17" xfId="0" applyFill="1" applyBorder="1" applyAlignment="1">
      <alignment horizontal="center"/>
    </xf>
    <xf numFmtId="0" fontId="0" fillId="0" borderId="13" xfId="0" applyBorder="1"/>
    <xf numFmtId="166" fontId="0" fillId="6" borderId="12" xfId="0" applyNumberFormat="1" applyFill="1" applyBorder="1" applyAlignment="1" applyProtection="1">
      <alignment horizontal="right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8" borderId="0" xfId="0" applyFill="1" applyProtection="1"/>
    <xf numFmtId="0" fontId="0" fillId="0" borderId="13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0" xfId="0" applyBorder="1" applyProtection="1"/>
    <xf numFmtId="0" fontId="0" fillId="8" borderId="14" xfId="0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 applyProtection="1">
      <alignment horizontal="center" vertical="center"/>
      <protection locked="0"/>
    </xf>
    <xf numFmtId="49" fontId="0" fillId="8" borderId="15" xfId="0" applyNumberFormat="1" applyFill="1" applyBorder="1" applyAlignment="1" applyProtection="1">
      <alignment horizontal="center" vertical="center"/>
      <protection locked="0"/>
    </xf>
    <xf numFmtId="0" fontId="0" fillId="8" borderId="16" xfId="0" applyFill="1" applyBorder="1" applyAlignment="1" applyProtection="1">
      <alignment horizontal="center" vertical="center"/>
      <protection hidden="1"/>
    </xf>
    <xf numFmtId="165" fontId="1" fillId="14" borderId="4" xfId="0" applyNumberFormat="1" applyFont="1" applyFill="1" applyBorder="1" applyProtection="1">
      <protection hidden="1"/>
    </xf>
    <xf numFmtId="1" fontId="0" fillId="8" borderId="20" xfId="2" applyNumberFormat="1" applyFont="1" applyFill="1" applyBorder="1" applyProtection="1">
      <protection locked="0"/>
    </xf>
    <xf numFmtId="0" fontId="0" fillId="8" borderId="23" xfId="0" applyFill="1" applyBorder="1" applyAlignment="1" applyProtection="1">
      <alignment horizontal="right" vertical="center"/>
      <protection locked="0"/>
    </xf>
    <xf numFmtId="0" fontId="0" fillId="8" borderId="20" xfId="0" applyFill="1" applyBorder="1" applyAlignment="1" applyProtection="1">
      <alignment horizontal="right" vertical="center"/>
      <protection locked="0"/>
    </xf>
    <xf numFmtId="0" fontId="0" fillId="8" borderId="22" xfId="0" applyFill="1" applyBorder="1" applyAlignment="1" applyProtection="1">
      <alignment horizontal="right" vertical="center"/>
      <protection locked="0"/>
    </xf>
    <xf numFmtId="1" fontId="0" fillId="11" borderId="5" xfId="0" applyNumberFormat="1" applyFill="1" applyBorder="1" applyAlignment="1" applyProtection="1">
      <alignment horizontal="right"/>
      <protection hidden="1"/>
    </xf>
    <xf numFmtId="166" fontId="0" fillId="11" borderId="5" xfId="2" applyNumberFormat="1" applyFont="1" applyFill="1" applyBorder="1" applyAlignment="1"/>
    <xf numFmtId="0" fontId="0" fillId="8" borderId="14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horizontal="center" vertical="center"/>
    </xf>
    <xf numFmtId="0" fontId="0" fillId="8" borderId="18" xfId="0" applyFill="1" applyBorder="1" applyAlignment="1" applyProtection="1">
      <alignment horizontal="center" vertical="center"/>
    </xf>
    <xf numFmtId="0" fontId="0" fillId="8" borderId="16" xfId="0" applyFill="1" applyBorder="1" applyAlignment="1" applyProtection="1">
      <alignment horizontal="center" vertical="center"/>
    </xf>
    <xf numFmtId="1" fontId="0" fillId="11" borderId="20" xfId="2" applyNumberFormat="1" applyFont="1" applyFill="1" applyBorder="1" applyProtection="1">
      <protection hidden="1"/>
    </xf>
    <xf numFmtId="165" fontId="0" fillId="11" borderId="20" xfId="0" applyNumberFormat="1" applyFill="1" applyBorder="1" applyAlignment="1" applyProtection="1">
      <alignment horizontal="right"/>
    </xf>
    <xf numFmtId="2" fontId="0" fillId="11" borderId="20" xfId="0" applyNumberFormat="1" applyFill="1" applyBorder="1" applyAlignment="1" applyProtection="1">
      <alignment horizontal="right"/>
    </xf>
    <xf numFmtId="1" fontId="0" fillId="11" borderId="20" xfId="0" applyNumberFormat="1" applyFill="1" applyBorder="1" applyAlignment="1" applyProtection="1">
      <alignment horizontal="right"/>
    </xf>
    <xf numFmtId="165" fontId="0" fillId="11" borderId="22" xfId="0" applyNumberFormat="1" applyFill="1" applyBorder="1" applyAlignment="1" applyProtection="1">
      <alignment horizontal="right"/>
    </xf>
    <xf numFmtId="2" fontId="0" fillId="11" borderId="22" xfId="0" applyNumberFormat="1" applyFill="1" applyBorder="1" applyAlignment="1" applyProtection="1">
      <alignment horizontal="right"/>
    </xf>
    <xf numFmtId="1" fontId="0" fillId="11" borderId="22" xfId="0" applyNumberFormat="1" applyFill="1" applyBorder="1" applyAlignment="1" applyProtection="1">
      <alignment horizontal="right"/>
    </xf>
    <xf numFmtId="165" fontId="0" fillId="11" borderId="5" xfId="0" applyNumberFormat="1" applyFill="1" applyBorder="1" applyAlignment="1" applyProtection="1">
      <alignment horizontal="right"/>
    </xf>
    <xf numFmtId="1" fontId="0" fillId="11" borderId="5" xfId="0" applyNumberFormat="1" applyFill="1" applyBorder="1" applyAlignment="1" applyProtection="1">
      <alignment horizontal="right"/>
    </xf>
    <xf numFmtId="0" fontId="0" fillId="11" borderId="20" xfId="0" applyFill="1" applyBorder="1" applyAlignment="1" applyProtection="1">
      <alignment horizontal="right"/>
    </xf>
    <xf numFmtId="0" fontId="0" fillId="8" borderId="4" xfId="0" applyFill="1" applyBorder="1" applyAlignment="1" applyProtection="1">
      <alignment horizontal="center"/>
    </xf>
    <xf numFmtId="165" fontId="0" fillId="15" borderId="4" xfId="0" applyNumberFormat="1" applyFill="1" applyBorder="1" applyAlignment="1" applyProtection="1">
      <alignment horizontal="right"/>
    </xf>
    <xf numFmtId="165" fontId="0" fillId="11" borderId="4" xfId="0" applyNumberFormat="1" applyFill="1" applyBorder="1" applyAlignment="1" applyProtection="1">
      <alignment horizontal="right"/>
    </xf>
    <xf numFmtId="166" fontId="0" fillId="15" borderId="4" xfId="0" applyNumberFormat="1" applyFill="1" applyBorder="1" applyAlignment="1" applyProtection="1">
      <alignment horizontal="right"/>
    </xf>
    <xf numFmtId="166" fontId="0" fillId="11" borderId="4" xfId="0" applyNumberFormat="1" applyFill="1" applyBorder="1" applyAlignment="1" applyProtection="1">
      <alignment horizontal="right"/>
    </xf>
    <xf numFmtId="0" fontId="0" fillId="8" borderId="4" xfId="0" applyFill="1" applyBorder="1" applyProtection="1">
      <protection locked="0"/>
    </xf>
    <xf numFmtId="0" fontId="0" fillId="8" borderId="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protection locked="0"/>
    </xf>
    <xf numFmtId="0" fontId="0" fillId="8" borderId="4" xfId="0" applyFill="1" applyBorder="1" applyAlignment="1" applyProtection="1">
      <alignment horizontal="left"/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1" fontId="0" fillId="8" borderId="20" xfId="0" applyNumberFormat="1" applyFill="1" applyBorder="1" applyAlignment="1" applyProtection="1">
      <alignment horizontal="right"/>
      <protection locked="0"/>
    </xf>
    <xf numFmtId="0" fontId="5" fillId="7" borderId="11" xfId="0" applyFont="1" applyFill="1" applyBorder="1" applyAlignment="1" applyProtection="1">
      <alignment horizontal="center" vertical="center"/>
    </xf>
    <xf numFmtId="0" fontId="5" fillId="7" borderId="13" xfId="0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0" borderId="32" xfId="1" applyFill="1" applyBorder="1" applyAlignment="1">
      <alignment horizontal="left" vertical="center"/>
    </xf>
    <xf numFmtId="0" fontId="2" fillId="0" borderId="34" xfId="1" applyFill="1" applyBorder="1" applyAlignment="1">
      <alignment horizontal="left" vertical="center"/>
    </xf>
    <xf numFmtId="0" fontId="2" fillId="0" borderId="33" xfId="1" applyFill="1" applyBorder="1" applyAlignment="1">
      <alignment horizontal="left" vertical="center"/>
    </xf>
    <xf numFmtId="4" fontId="0" fillId="6" borderId="21" xfId="0" applyNumberFormat="1" applyFill="1" applyBorder="1" applyAlignment="1" applyProtection="1">
      <alignment horizontal="center" vertical="center"/>
      <protection locked="0"/>
    </xf>
    <xf numFmtId="0" fontId="2" fillId="0" borderId="20" xfId="1" applyBorder="1" applyAlignment="1">
      <alignment horizontal="left" vertical="center" indent="1"/>
    </xf>
    <xf numFmtId="0" fontId="2" fillId="0" borderId="22" xfId="1" applyBorder="1" applyAlignment="1">
      <alignment horizontal="left" vertical="center" indent="1"/>
    </xf>
    <xf numFmtId="0" fontId="2" fillId="6" borderId="20" xfId="1" applyFill="1" applyBorder="1" applyAlignment="1">
      <alignment horizontal="left"/>
    </xf>
    <xf numFmtId="0" fontId="2" fillId="3" borderId="20" xfId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 wrapText="1"/>
    </xf>
    <xf numFmtId="0" fontId="2" fillId="6" borderId="22" xfId="1" applyFill="1" applyBorder="1" applyAlignment="1">
      <alignment horizontal="left"/>
    </xf>
    <xf numFmtId="0" fontId="1" fillId="4" borderId="21" xfId="0" applyFont="1" applyFill="1" applyBorder="1" applyAlignment="1">
      <alignment horizontal="right" vertical="center"/>
    </xf>
    <xf numFmtId="0" fontId="2" fillId="6" borderId="34" xfId="1" applyFill="1" applyBorder="1" applyAlignment="1">
      <alignment horizontal="left" vertical="center" wrapText="1"/>
    </xf>
    <xf numFmtId="0" fontId="2" fillId="6" borderId="25" xfId="1" applyFill="1" applyBorder="1" applyAlignment="1">
      <alignment horizontal="left" vertical="center" wrapText="1"/>
    </xf>
    <xf numFmtId="0" fontId="2" fillId="6" borderId="33" xfId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0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2" fillId="0" borderId="23" xfId="1" applyBorder="1" applyAlignment="1">
      <alignment horizontal="left" vertical="center" wrapText="1" indent="1"/>
    </xf>
    <xf numFmtId="0" fontId="3" fillId="7" borderId="1" xfId="0" applyFont="1" applyFill="1" applyBorder="1" applyAlignment="1">
      <alignment horizontal="left" vertical="center" wrapText="1" indent="2"/>
    </xf>
    <xf numFmtId="0" fontId="3" fillId="7" borderId="20" xfId="0" applyFont="1" applyFill="1" applyBorder="1" applyAlignment="1">
      <alignment horizontal="left" vertical="center" wrapText="1" indent="2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2" fontId="0" fillId="4" borderId="4" xfId="2" applyNumberFormat="1" applyFont="1" applyFill="1" applyBorder="1" applyAlignment="1">
      <alignment horizontal="center" vertical="center" wrapText="1"/>
    </xf>
    <xf numFmtId="2" fontId="0" fillId="4" borderId="4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2" fillId="3" borderId="5" xfId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right"/>
    </xf>
    <xf numFmtId="0" fontId="2" fillId="6" borderId="20" xfId="1" applyFill="1" applyBorder="1" applyAlignment="1">
      <alignment horizontal="left" wrapText="1"/>
    </xf>
    <xf numFmtId="0" fontId="2" fillId="6" borderId="26" xfId="1" applyFill="1" applyBorder="1" applyAlignment="1">
      <alignment horizontal="left" vertical="center" wrapText="1"/>
    </xf>
    <xf numFmtId="0" fontId="0" fillId="12" borderId="30" xfId="0" applyFill="1" applyBorder="1" applyAlignment="1" applyProtection="1">
      <alignment horizontal="right"/>
      <protection hidden="1"/>
    </xf>
    <xf numFmtId="0" fontId="0" fillId="12" borderId="31" xfId="0" applyFill="1" applyBorder="1" applyAlignment="1" applyProtection="1">
      <alignment horizontal="right"/>
      <protection hidden="1"/>
    </xf>
    <xf numFmtId="0" fontId="0" fillId="12" borderId="6" xfId="0" applyFill="1" applyBorder="1" applyAlignment="1" applyProtection="1">
      <alignment horizontal="right"/>
      <protection hidden="1"/>
    </xf>
    <xf numFmtId="0" fontId="0" fillId="12" borderId="7" xfId="0" applyFill="1" applyBorder="1" applyAlignment="1" applyProtection="1">
      <alignment horizontal="right"/>
      <protection hidden="1"/>
    </xf>
    <xf numFmtId="0" fontId="0" fillId="12" borderId="32" xfId="0" applyFill="1" applyBorder="1" applyAlignment="1" applyProtection="1">
      <alignment horizontal="right"/>
      <protection hidden="1"/>
    </xf>
    <xf numFmtId="0" fontId="0" fillId="12" borderId="33" xfId="0" applyFill="1" applyBorder="1" applyAlignment="1" applyProtection="1">
      <alignment horizontal="right"/>
      <protection hidden="1"/>
    </xf>
    <xf numFmtId="0" fontId="3" fillId="7" borderId="24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" fillId="7" borderId="26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 wrapText="1" indent="1"/>
    </xf>
    <xf numFmtId="0" fontId="3" fillId="7" borderId="12" xfId="0" applyFont="1" applyFill="1" applyBorder="1" applyAlignment="1">
      <alignment horizontal="left" vertical="center" wrapText="1" indent="1"/>
    </xf>
    <xf numFmtId="0" fontId="3" fillId="7" borderId="11" xfId="0" applyFont="1" applyFill="1" applyBorder="1" applyAlignment="1">
      <alignment horizontal="left" vertical="center" wrapText="1" indent="2"/>
    </xf>
    <xf numFmtId="0" fontId="3" fillId="7" borderId="12" xfId="0" applyFont="1" applyFill="1" applyBorder="1" applyAlignment="1">
      <alignment horizontal="left" vertical="center" wrapText="1" indent="2"/>
    </xf>
    <xf numFmtId="0" fontId="3" fillId="7" borderId="13" xfId="0" applyFont="1" applyFill="1" applyBorder="1" applyAlignment="1">
      <alignment horizontal="left" vertical="center" wrapText="1" indent="2"/>
    </xf>
    <xf numFmtId="0" fontId="0" fillId="10" borderId="1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5" xfId="0" applyFill="1" applyBorder="1" applyAlignment="1" applyProtection="1">
      <alignment horizontal="center" vertical="center" wrapText="1"/>
      <protection locked="0"/>
    </xf>
    <xf numFmtId="0" fontId="0" fillId="10" borderId="8" xfId="0" applyFill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8D8D8"/>
      <color rgb="FFF2F2F2"/>
      <color rgb="FF92CDDC"/>
      <color rgb="FFB685DB"/>
      <color rgb="FFD8BEEC"/>
      <color rgb="FF92CDE1"/>
      <color rgb="FFF3F3F3"/>
      <color rgb="FFDEEBF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132804</xdr:colOff>
      <xdr:row>6</xdr:row>
      <xdr:rowOff>110375</xdr:rowOff>
    </xdr:from>
    <xdr:to>
      <xdr:col>4</xdr:col>
      <xdr:colOff>888804</xdr:colOff>
      <xdr:row>6</xdr:row>
      <xdr:rowOff>338975</xdr:rowOff>
    </xdr:to>
    <xdr:sp macro="[0]!home" textlink="">
      <xdr:nvSpPr>
        <xdr:cNvPr id="2" name="Rounded Rectangle 1"/>
        <xdr:cNvSpPr/>
      </xdr:nvSpPr>
      <xdr:spPr>
        <a:xfrm>
          <a:off x="323304" y="11037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971004</xdr:colOff>
      <xdr:row>6</xdr:row>
      <xdr:rowOff>102535</xdr:rowOff>
    </xdr:from>
    <xdr:to>
      <xdr:col>4</xdr:col>
      <xdr:colOff>1727004</xdr:colOff>
      <xdr:row>6</xdr:row>
      <xdr:rowOff>331135</xdr:rowOff>
    </xdr:to>
    <xdr:sp macro="[0]!'ValidateGeneralInfo 1'" textlink="">
      <xdr:nvSpPr>
        <xdr:cNvPr id="3" name="Rounded Rectangle 2"/>
        <xdr:cNvSpPr/>
      </xdr:nvSpPr>
      <xdr:spPr>
        <a:xfrm>
          <a:off x="1161504" y="10253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13</xdr:row>
      <xdr:rowOff>57150</xdr:rowOff>
    </xdr:from>
    <xdr:to>
      <xdr:col>5</xdr:col>
      <xdr:colOff>659624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28699" y="30289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735493</xdr:colOff>
      <xdr:row>13</xdr:row>
      <xdr:rowOff>57150</xdr:rowOff>
    </xdr:from>
    <xdr:to>
      <xdr:col>5</xdr:col>
      <xdr:colOff>1347493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716568" y="30289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84040</xdr:rowOff>
    </xdr:from>
    <xdr:to>
      <xdr:col>5</xdr:col>
      <xdr:colOff>784574</xdr:colOff>
      <xdr:row>7</xdr:row>
      <xdr:rowOff>122140</xdr:rowOff>
    </xdr:to>
    <xdr:sp macro="[0]!home" textlink="">
      <xdr:nvSpPr>
        <xdr:cNvPr id="4" name="Rounded Rectangle 3"/>
        <xdr:cNvSpPr/>
      </xdr:nvSpPr>
      <xdr:spPr>
        <a:xfrm>
          <a:off x="1009649" y="46504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123825</xdr:rowOff>
    </xdr:to>
    <xdr:sp macro="[0]!'validateOther 1'" textlink="">
      <xdr:nvSpPr>
        <xdr:cNvPr id="5" name="Rounded Rectangle 4"/>
        <xdr:cNvSpPr/>
      </xdr:nvSpPr>
      <xdr:spPr>
        <a:xfrm>
          <a:off x="1866899" y="4667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9649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745018</xdr:colOff>
      <xdr:row>13</xdr:row>
      <xdr:rowOff>57150</xdr:rowOff>
    </xdr:from>
    <xdr:to>
      <xdr:col>5</xdr:col>
      <xdr:colOff>1357018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7260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93565</xdr:rowOff>
    </xdr:from>
    <xdr:to>
      <xdr:col>5</xdr:col>
      <xdr:colOff>784574</xdr:colOff>
      <xdr:row>7</xdr:row>
      <xdr:rowOff>131665</xdr:rowOff>
    </xdr:to>
    <xdr:sp macro="[0]!home" textlink="">
      <xdr:nvSpPr>
        <xdr:cNvPr id="4" name="Rounded Rectangle 3"/>
        <xdr:cNvSpPr/>
      </xdr:nvSpPr>
      <xdr:spPr>
        <a:xfrm>
          <a:off x="1009649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123825</xdr:rowOff>
    </xdr:to>
    <xdr:sp macro="[0]!'validateOther 1'" textlink="">
      <xdr:nvSpPr>
        <xdr:cNvPr id="5" name="Rounded Rectangle 4"/>
        <xdr:cNvSpPr/>
      </xdr:nvSpPr>
      <xdr:spPr>
        <a:xfrm>
          <a:off x="1866899" y="2762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012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57150</xdr:rowOff>
    </xdr:from>
    <xdr:to>
      <xdr:col>5</xdr:col>
      <xdr:colOff>1328443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97518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93565</xdr:rowOff>
    </xdr:from>
    <xdr:to>
      <xdr:col>5</xdr:col>
      <xdr:colOff>784574</xdr:colOff>
      <xdr:row>7</xdr:row>
      <xdr:rowOff>131665</xdr:rowOff>
    </xdr:to>
    <xdr:sp macro="[0]!home" textlink="">
      <xdr:nvSpPr>
        <xdr:cNvPr id="4" name="Rounded Rectangle 3"/>
        <xdr:cNvSpPr/>
      </xdr:nvSpPr>
      <xdr:spPr>
        <a:xfrm>
          <a:off x="1009649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876299</xdr:colOff>
      <xdr:row>6</xdr:row>
      <xdr:rowOff>85725</xdr:rowOff>
    </xdr:from>
    <xdr:to>
      <xdr:col>5</xdr:col>
      <xdr:colOff>1632299</xdr:colOff>
      <xdr:row>7</xdr:row>
      <xdr:rowOff>123825</xdr:rowOff>
    </xdr:to>
    <xdr:sp macro="[0]!'validateOther 1'" textlink="">
      <xdr:nvSpPr>
        <xdr:cNvPr id="5" name="Rounded Rectangle 4"/>
        <xdr:cNvSpPr/>
      </xdr:nvSpPr>
      <xdr:spPr>
        <a:xfrm>
          <a:off x="1857374" y="2762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282579</xdr:colOff>
      <xdr:row>13</xdr:row>
      <xdr:rowOff>57150</xdr:rowOff>
    </xdr:from>
    <xdr:to>
      <xdr:col>4</xdr:col>
      <xdr:colOff>894579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362079" y="2650067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999023</xdr:colOff>
      <xdr:row>13</xdr:row>
      <xdr:rowOff>60463</xdr:rowOff>
    </xdr:from>
    <xdr:to>
      <xdr:col>4</xdr:col>
      <xdr:colOff>1611023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2078523" y="265338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187326</xdr:colOff>
      <xdr:row>6</xdr:row>
      <xdr:rowOff>76200</xdr:rowOff>
    </xdr:from>
    <xdr:to>
      <xdr:col>4</xdr:col>
      <xdr:colOff>943326</xdr:colOff>
      <xdr:row>7</xdr:row>
      <xdr:rowOff>116100</xdr:rowOff>
    </xdr:to>
    <xdr:sp macro="[0]!home" textlink="">
      <xdr:nvSpPr>
        <xdr:cNvPr id="4" name="Rounded Rectangle 3"/>
        <xdr:cNvSpPr/>
      </xdr:nvSpPr>
      <xdr:spPr>
        <a:xfrm>
          <a:off x="1266826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1035051</xdr:colOff>
      <xdr:row>6</xdr:row>
      <xdr:rowOff>76200</xdr:rowOff>
    </xdr:from>
    <xdr:to>
      <xdr:col>4</xdr:col>
      <xdr:colOff>1791051</xdr:colOff>
      <xdr:row>7</xdr:row>
      <xdr:rowOff>116100</xdr:rowOff>
    </xdr:to>
    <xdr:sp macro="[0]!'validateAny 1'" textlink="">
      <xdr:nvSpPr>
        <xdr:cNvPr id="5" name="Rounded Rectangle 4"/>
        <xdr:cNvSpPr/>
      </xdr:nvSpPr>
      <xdr:spPr>
        <a:xfrm>
          <a:off x="2114551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13</xdr:row>
      <xdr:rowOff>57150</xdr:rowOff>
    </xdr:from>
    <xdr:to>
      <xdr:col>5</xdr:col>
      <xdr:colOff>659624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028699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754544</xdr:colOff>
      <xdr:row>13</xdr:row>
      <xdr:rowOff>57150</xdr:rowOff>
    </xdr:from>
    <xdr:to>
      <xdr:col>5</xdr:col>
      <xdr:colOff>1364145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735619" y="2838450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85725</xdr:rowOff>
    </xdr:from>
    <xdr:to>
      <xdr:col>5</xdr:col>
      <xdr:colOff>784574</xdr:colOff>
      <xdr:row>7</xdr:row>
      <xdr:rowOff>125625</xdr:rowOff>
    </xdr:to>
    <xdr:sp macro="[0]!home" textlink="">
      <xdr:nvSpPr>
        <xdr:cNvPr id="4" name="Rounded Rectangle 3"/>
        <xdr:cNvSpPr/>
      </xdr:nvSpPr>
      <xdr:spPr>
        <a:xfrm>
          <a:off x="100964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125625</xdr:rowOff>
    </xdr:to>
    <xdr:sp macro="[0]!'validateOther 1'" textlink="">
      <xdr:nvSpPr>
        <xdr:cNvPr id="5" name="Rounded Rectangle 4"/>
        <xdr:cNvSpPr/>
      </xdr:nvSpPr>
      <xdr:spPr>
        <a:xfrm>
          <a:off x="186689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9524</xdr:colOff>
      <xdr:row>6</xdr:row>
      <xdr:rowOff>95250</xdr:rowOff>
    </xdr:from>
    <xdr:to>
      <xdr:col>5</xdr:col>
      <xdr:colOff>765524</xdr:colOff>
      <xdr:row>7</xdr:row>
      <xdr:rowOff>141190</xdr:rowOff>
    </xdr:to>
    <xdr:sp macro="[0]!home" textlink="">
      <xdr:nvSpPr>
        <xdr:cNvPr id="4" name="Rounded Rectangle 3"/>
        <xdr:cNvSpPr/>
      </xdr:nvSpPr>
      <xdr:spPr>
        <a:xfrm>
          <a:off x="990599" y="285750"/>
          <a:ext cx="756000" cy="23644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857250</xdr:colOff>
      <xdr:row>6</xdr:row>
      <xdr:rowOff>95250</xdr:rowOff>
    </xdr:from>
    <xdr:to>
      <xdr:col>5</xdr:col>
      <xdr:colOff>1609725</xdr:colOff>
      <xdr:row>7</xdr:row>
      <xdr:rowOff>133350</xdr:rowOff>
    </xdr:to>
    <xdr:sp macro="[0]!'validateOther 1'" textlink="">
      <xdr:nvSpPr>
        <xdr:cNvPr id="5" name="Rounded Rectangle 4"/>
        <xdr:cNvSpPr/>
      </xdr:nvSpPr>
      <xdr:spPr>
        <a:xfrm>
          <a:off x="1838325" y="28575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9649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725968</xdr:colOff>
      <xdr:row>13</xdr:row>
      <xdr:rowOff>57150</xdr:rowOff>
    </xdr:from>
    <xdr:to>
      <xdr:col>5</xdr:col>
      <xdr:colOff>1337968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707043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85725</xdr:rowOff>
    </xdr:from>
    <xdr:to>
      <xdr:col>5</xdr:col>
      <xdr:colOff>775049</xdr:colOff>
      <xdr:row>7</xdr:row>
      <xdr:rowOff>125625</xdr:rowOff>
    </xdr:to>
    <xdr:sp macro="[0]!home" textlink="">
      <xdr:nvSpPr>
        <xdr:cNvPr id="4" name="Rounded Rectangle 3"/>
        <xdr:cNvSpPr/>
      </xdr:nvSpPr>
      <xdr:spPr>
        <a:xfrm>
          <a:off x="1000124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876299</xdr:colOff>
      <xdr:row>6</xdr:row>
      <xdr:rowOff>85725</xdr:rowOff>
    </xdr:from>
    <xdr:to>
      <xdr:col>5</xdr:col>
      <xdr:colOff>1632299</xdr:colOff>
      <xdr:row>7</xdr:row>
      <xdr:rowOff>125625</xdr:rowOff>
    </xdr:to>
    <xdr:sp macro="[0]!'validateOther 1'" textlink="">
      <xdr:nvSpPr>
        <xdr:cNvPr id="5" name="Rounded Rectangle 4"/>
        <xdr:cNvSpPr/>
      </xdr:nvSpPr>
      <xdr:spPr>
        <a:xfrm>
          <a:off x="1857374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4" name="Rounded Rectangle 3"/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735493</xdr:colOff>
      <xdr:row>13</xdr:row>
      <xdr:rowOff>57150</xdr:rowOff>
    </xdr:from>
    <xdr:to>
      <xdr:col>5</xdr:col>
      <xdr:colOff>1347493</xdr:colOff>
      <xdr:row>13</xdr:row>
      <xdr:rowOff>265950</xdr:rowOff>
    </xdr:to>
    <xdr:sp macro="[0]!'Del_Form 1'" textlink="">
      <xdr:nvSpPr>
        <xdr:cNvPr id="5" name="Rounded Rectangle 4"/>
        <xdr:cNvSpPr/>
      </xdr:nvSpPr>
      <xdr:spPr>
        <a:xfrm>
          <a:off x="1716568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76200</xdr:rowOff>
    </xdr:from>
    <xdr:to>
      <xdr:col>5</xdr:col>
      <xdr:colOff>784574</xdr:colOff>
      <xdr:row>7</xdr:row>
      <xdr:rowOff>116100</xdr:rowOff>
    </xdr:to>
    <xdr:sp macro="[0]!home" textlink="">
      <xdr:nvSpPr>
        <xdr:cNvPr id="6" name="Rounded Rectangle 5"/>
        <xdr:cNvSpPr/>
      </xdr:nvSpPr>
      <xdr:spPr>
        <a:xfrm>
          <a:off x="100964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76200</xdr:rowOff>
    </xdr:from>
    <xdr:to>
      <xdr:col>5</xdr:col>
      <xdr:colOff>1641824</xdr:colOff>
      <xdr:row>7</xdr:row>
      <xdr:rowOff>116100</xdr:rowOff>
    </xdr:to>
    <xdr:sp macro="[0]!'validateOther 1'" textlink="">
      <xdr:nvSpPr>
        <xdr:cNvPr id="7" name="Rounded Rectangle 6"/>
        <xdr:cNvSpPr/>
      </xdr:nvSpPr>
      <xdr:spPr>
        <a:xfrm>
          <a:off x="186689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012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9524</xdr:colOff>
      <xdr:row>6</xdr:row>
      <xdr:rowOff>93565</xdr:rowOff>
    </xdr:from>
    <xdr:to>
      <xdr:col>5</xdr:col>
      <xdr:colOff>765524</xdr:colOff>
      <xdr:row>7</xdr:row>
      <xdr:rowOff>131665</xdr:rowOff>
    </xdr:to>
    <xdr:sp macro="[0]!home" textlink="">
      <xdr:nvSpPr>
        <xdr:cNvPr id="4" name="Rounded Rectangle 3"/>
        <xdr:cNvSpPr/>
      </xdr:nvSpPr>
      <xdr:spPr>
        <a:xfrm>
          <a:off x="990599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847725</xdr:colOff>
      <xdr:row>6</xdr:row>
      <xdr:rowOff>95250</xdr:rowOff>
    </xdr:from>
    <xdr:to>
      <xdr:col>5</xdr:col>
      <xdr:colOff>1600200</xdr:colOff>
      <xdr:row>7</xdr:row>
      <xdr:rowOff>133350</xdr:rowOff>
    </xdr:to>
    <xdr:sp macro="[0]!'validateOther 1'" textlink="">
      <xdr:nvSpPr>
        <xdr:cNvPr id="5" name="Rounded Rectangle 4"/>
        <xdr:cNvSpPr/>
      </xdr:nvSpPr>
      <xdr:spPr>
        <a:xfrm>
          <a:off x="1828800" y="28575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9649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87993" y="28289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76200</xdr:rowOff>
    </xdr:from>
    <xdr:to>
      <xdr:col>5</xdr:col>
      <xdr:colOff>775049</xdr:colOff>
      <xdr:row>7</xdr:row>
      <xdr:rowOff>116100</xdr:rowOff>
    </xdr:to>
    <xdr:sp macro="[0]!home" textlink="">
      <xdr:nvSpPr>
        <xdr:cNvPr id="4" name="Rounded Rectangle 3"/>
        <xdr:cNvSpPr/>
      </xdr:nvSpPr>
      <xdr:spPr>
        <a:xfrm>
          <a:off x="1000124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76200</xdr:rowOff>
    </xdr:from>
    <xdr:to>
      <xdr:col>5</xdr:col>
      <xdr:colOff>1622774</xdr:colOff>
      <xdr:row>7</xdr:row>
      <xdr:rowOff>116100</xdr:rowOff>
    </xdr:to>
    <xdr:sp macro="[0]!'validateOther 1'" textlink="">
      <xdr:nvSpPr>
        <xdr:cNvPr id="5" name="Rounded Rectangle 4"/>
        <xdr:cNvSpPr/>
      </xdr:nvSpPr>
      <xdr:spPr>
        <a:xfrm>
          <a:off x="184784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6</xdr:row>
      <xdr:rowOff>84040</xdr:rowOff>
    </xdr:from>
    <xdr:to>
      <xdr:col>5</xdr:col>
      <xdr:colOff>451199</xdr:colOff>
      <xdr:row>6</xdr:row>
      <xdr:rowOff>312640</xdr:rowOff>
    </xdr:to>
    <xdr:sp macro="[0]!home" textlink="">
      <xdr:nvSpPr>
        <xdr:cNvPr id="2" name="Rounded Rectangle 1"/>
        <xdr:cNvSpPr/>
      </xdr:nvSpPr>
      <xdr:spPr>
        <a:xfrm>
          <a:off x="695324" y="8404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533399</xdr:colOff>
      <xdr:row>6</xdr:row>
      <xdr:rowOff>76200</xdr:rowOff>
    </xdr:from>
    <xdr:to>
      <xdr:col>5</xdr:col>
      <xdr:colOff>1289399</xdr:colOff>
      <xdr:row>6</xdr:row>
      <xdr:rowOff>304800</xdr:rowOff>
    </xdr:to>
    <xdr:sp macro="[0]!'ValidateDeclaration 1'" textlink="">
      <xdr:nvSpPr>
        <xdr:cNvPr id="3" name="Rounded Rectangle 2"/>
        <xdr:cNvSpPr/>
      </xdr:nvSpPr>
      <xdr:spPr>
        <a:xfrm>
          <a:off x="1533524" y="7620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000124" y="2828925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697394</xdr:colOff>
      <xdr:row>13</xdr:row>
      <xdr:rowOff>57150</xdr:rowOff>
    </xdr:from>
    <xdr:to>
      <xdr:col>5</xdr:col>
      <xdr:colOff>1306995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678469" y="2828925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85725</xdr:rowOff>
    </xdr:from>
    <xdr:to>
      <xdr:col>5</xdr:col>
      <xdr:colOff>775049</xdr:colOff>
      <xdr:row>7</xdr:row>
      <xdr:rowOff>131665</xdr:rowOff>
    </xdr:to>
    <xdr:sp macro="[0]!home" textlink="">
      <xdr:nvSpPr>
        <xdr:cNvPr id="4" name="Rounded Rectangle 3"/>
        <xdr:cNvSpPr/>
      </xdr:nvSpPr>
      <xdr:spPr>
        <a:xfrm>
          <a:off x="1000124" y="276225"/>
          <a:ext cx="756000" cy="23644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866775</xdr:colOff>
      <xdr:row>6</xdr:row>
      <xdr:rowOff>95250</xdr:rowOff>
    </xdr:from>
    <xdr:to>
      <xdr:col>5</xdr:col>
      <xdr:colOff>1619250</xdr:colOff>
      <xdr:row>7</xdr:row>
      <xdr:rowOff>133350</xdr:rowOff>
    </xdr:to>
    <xdr:sp macro="[0]!'validateOther 1'" textlink="">
      <xdr:nvSpPr>
        <xdr:cNvPr id="5" name="Rounded Rectangle 4"/>
        <xdr:cNvSpPr/>
      </xdr:nvSpPr>
      <xdr:spPr>
        <a:xfrm>
          <a:off x="1847850" y="28575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57150</xdr:rowOff>
    </xdr:from>
    <xdr:to>
      <xdr:col>5</xdr:col>
      <xdr:colOff>1328443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97518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38099</xdr:colOff>
      <xdr:row>6</xdr:row>
      <xdr:rowOff>85725</xdr:rowOff>
    </xdr:from>
    <xdr:to>
      <xdr:col>5</xdr:col>
      <xdr:colOff>794099</xdr:colOff>
      <xdr:row>7</xdr:row>
      <xdr:rowOff>125625</xdr:rowOff>
    </xdr:to>
    <xdr:sp macro="[0]!home" textlink="">
      <xdr:nvSpPr>
        <xdr:cNvPr id="4" name="Rounded Rectangle 3"/>
        <xdr:cNvSpPr/>
      </xdr:nvSpPr>
      <xdr:spPr>
        <a:xfrm>
          <a:off x="1019174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885824</xdr:colOff>
      <xdr:row>6</xdr:row>
      <xdr:rowOff>85725</xdr:rowOff>
    </xdr:from>
    <xdr:to>
      <xdr:col>5</xdr:col>
      <xdr:colOff>1641824</xdr:colOff>
      <xdr:row>7</xdr:row>
      <xdr:rowOff>125625</xdr:rowOff>
    </xdr:to>
    <xdr:sp macro="[0]!'validateOther 1'" textlink="">
      <xdr:nvSpPr>
        <xdr:cNvPr id="5" name="Rounded Rectangle 4"/>
        <xdr:cNvSpPr/>
      </xdr:nvSpPr>
      <xdr:spPr>
        <a:xfrm>
          <a:off x="186689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72039</xdr:colOff>
      <xdr:row>13</xdr:row>
      <xdr:rowOff>57150</xdr:rowOff>
    </xdr:from>
    <xdr:to>
      <xdr:col>4</xdr:col>
      <xdr:colOff>684039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982206" y="3115733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759908</xdr:colOff>
      <xdr:row>13</xdr:row>
      <xdr:rowOff>60463</xdr:rowOff>
    </xdr:from>
    <xdr:to>
      <xdr:col>4</xdr:col>
      <xdr:colOff>1371908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670075" y="3119046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123827</xdr:colOff>
      <xdr:row>6</xdr:row>
      <xdr:rowOff>85725</xdr:rowOff>
    </xdr:from>
    <xdr:to>
      <xdr:col>4</xdr:col>
      <xdr:colOff>879827</xdr:colOff>
      <xdr:row>7</xdr:row>
      <xdr:rowOff>125625</xdr:rowOff>
    </xdr:to>
    <xdr:sp macro="[0]!home" textlink="">
      <xdr:nvSpPr>
        <xdr:cNvPr id="6" name="Rounded Rectangle 5"/>
        <xdr:cNvSpPr/>
      </xdr:nvSpPr>
      <xdr:spPr>
        <a:xfrm>
          <a:off x="1033994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952503</xdr:colOff>
      <xdr:row>6</xdr:row>
      <xdr:rowOff>85725</xdr:rowOff>
    </xdr:from>
    <xdr:to>
      <xdr:col>4</xdr:col>
      <xdr:colOff>1704978</xdr:colOff>
      <xdr:row>7</xdr:row>
      <xdr:rowOff>123825</xdr:rowOff>
    </xdr:to>
    <xdr:sp macro="[0]!'validateAny 1'" textlink="">
      <xdr:nvSpPr>
        <xdr:cNvPr id="7" name="Rounded Rectangle 6"/>
        <xdr:cNvSpPr/>
      </xdr:nvSpPr>
      <xdr:spPr>
        <a:xfrm>
          <a:off x="1862670" y="85725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13</xdr:row>
      <xdr:rowOff>57150</xdr:rowOff>
    </xdr:from>
    <xdr:to>
      <xdr:col>5</xdr:col>
      <xdr:colOff>621524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047749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706919</xdr:colOff>
      <xdr:row>13</xdr:row>
      <xdr:rowOff>60463</xdr:rowOff>
    </xdr:from>
    <xdr:to>
      <xdr:col>5</xdr:col>
      <xdr:colOff>1318919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745144" y="2841763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28575</xdr:colOff>
      <xdr:row>6</xdr:row>
      <xdr:rowOff>85725</xdr:rowOff>
    </xdr:from>
    <xdr:to>
      <xdr:col>5</xdr:col>
      <xdr:colOff>784575</xdr:colOff>
      <xdr:row>7</xdr:row>
      <xdr:rowOff>125625</xdr:rowOff>
    </xdr:to>
    <xdr:sp macro="[0]!home" textlink="">
      <xdr:nvSpPr>
        <xdr:cNvPr id="4" name="Rounded Rectangle 3"/>
        <xdr:cNvSpPr/>
      </xdr:nvSpPr>
      <xdr:spPr>
        <a:xfrm>
          <a:off x="1066800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847725</xdr:colOff>
      <xdr:row>6</xdr:row>
      <xdr:rowOff>85725</xdr:rowOff>
    </xdr:from>
    <xdr:to>
      <xdr:col>5</xdr:col>
      <xdr:colOff>1603725</xdr:colOff>
      <xdr:row>7</xdr:row>
      <xdr:rowOff>125625</xdr:rowOff>
    </xdr:to>
    <xdr:sp macro="[0]!'validateOther 1'" textlink="">
      <xdr:nvSpPr>
        <xdr:cNvPr id="5" name="Rounded Rectangle 4"/>
        <xdr:cNvSpPr/>
      </xdr:nvSpPr>
      <xdr:spPr>
        <a:xfrm>
          <a:off x="1885950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9649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76200</xdr:rowOff>
    </xdr:from>
    <xdr:to>
      <xdr:col>5</xdr:col>
      <xdr:colOff>775049</xdr:colOff>
      <xdr:row>7</xdr:row>
      <xdr:rowOff>116100</xdr:rowOff>
    </xdr:to>
    <xdr:sp macro="[0]!home" textlink="">
      <xdr:nvSpPr>
        <xdr:cNvPr id="4" name="Rounded Rectangle 3"/>
        <xdr:cNvSpPr/>
      </xdr:nvSpPr>
      <xdr:spPr>
        <a:xfrm>
          <a:off x="1000124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76200</xdr:rowOff>
    </xdr:from>
    <xdr:to>
      <xdr:col>5</xdr:col>
      <xdr:colOff>1603724</xdr:colOff>
      <xdr:row>7</xdr:row>
      <xdr:rowOff>116100</xdr:rowOff>
    </xdr:to>
    <xdr:sp macro="[0]!'validateOther 1'" textlink="">
      <xdr:nvSpPr>
        <xdr:cNvPr id="5" name="Rounded Rectangle 4"/>
        <xdr:cNvSpPr/>
      </xdr:nvSpPr>
      <xdr:spPr>
        <a:xfrm>
          <a:off x="182879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47625</xdr:rowOff>
    </xdr:from>
    <xdr:to>
      <xdr:col>5</xdr:col>
      <xdr:colOff>640574</xdr:colOff>
      <xdr:row>13</xdr:row>
      <xdr:rowOff>254689</xdr:rowOff>
    </xdr:to>
    <xdr:sp macro="[0]!Add_Rows" textlink="">
      <xdr:nvSpPr>
        <xdr:cNvPr id="4" name="Rounded Rectangle 3"/>
        <xdr:cNvSpPr/>
      </xdr:nvSpPr>
      <xdr:spPr>
        <a:xfrm>
          <a:off x="1009649" y="2828925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716444</xdr:colOff>
      <xdr:row>13</xdr:row>
      <xdr:rowOff>47625</xdr:rowOff>
    </xdr:from>
    <xdr:to>
      <xdr:col>5</xdr:col>
      <xdr:colOff>1326045</xdr:colOff>
      <xdr:row>13</xdr:row>
      <xdr:rowOff>258002</xdr:rowOff>
    </xdr:to>
    <xdr:sp macro="[0]!'Del_Form 1'" textlink="">
      <xdr:nvSpPr>
        <xdr:cNvPr id="5" name="Rounded Rectangle 4"/>
        <xdr:cNvSpPr/>
      </xdr:nvSpPr>
      <xdr:spPr>
        <a:xfrm>
          <a:off x="1697519" y="2828925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19049</xdr:colOff>
      <xdr:row>6</xdr:row>
      <xdr:rowOff>93565</xdr:rowOff>
    </xdr:from>
    <xdr:to>
      <xdr:col>5</xdr:col>
      <xdr:colOff>775049</xdr:colOff>
      <xdr:row>7</xdr:row>
      <xdr:rowOff>131665</xdr:rowOff>
    </xdr:to>
    <xdr:sp macro="[0]!home" textlink="">
      <xdr:nvSpPr>
        <xdr:cNvPr id="6" name="Rounded Rectangle 5"/>
        <xdr:cNvSpPr/>
      </xdr:nvSpPr>
      <xdr:spPr>
        <a:xfrm>
          <a:off x="1000124" y="28406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857249</xdr:colOff>
      <xdr:row>6</xdr:row>
      <xdr:rowOff>95250</xdr:rowOff>
    </xdr:from>
    <xdr:to>
      <xdr:col>5</xdr:col>
      <xdr:colOff>1613249</xdr:colOff>
      <xdr:row>7</xdr:row>
      <xdr:rowOff>133350</xdr:rowOff>
    </xdr:to>
    <xdr:sp macro="[0]!'validateOther 1'" textlink="">
      <xdr:nvSpPr>
        <xdr:cNvPr id="7" name="Rounded Rectangle 6"/>
        <xdr:cNvSpPr/>
      </xdr:nvSpPr>
      <xdr:spPr>
        <a:xfrm>
          <a:off x="1838324" y="28575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725968</xdr:colOff>
      <xdr:row>13</xdr:row>
      <xdr:rowOff>57150</xdr:rowOff>
    </xdr:from>
    <xdr:to>
      <xdr:col>5</xdr:col>
      <xdr:colOff>1337968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70704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66675</xdr:rowOff>
    </xdr:from>
    <xdr:to>
      <xdr:col>5</xdr:col>
      <xdr:colOff>784574</xdr:colOff>
      <xdr:row>7</xdr:row>
      <xdr:rowOff>106575</xdr:rowOff>
    </xdr:to>
    <xdr:sp macro="[0]!home" textlink="">
      <xdr:nvSpPr>
        <xdr:cNvPr id="4" name="Rounded Rectangle 3"/>
        <xdr:cNvSpPr/>
      </xdr:nvSpPr>
      <xdr:spPr>
        <a:xfrm>
          <a:off x="1009649" y="2571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66675</xdr:rowOff>
    </xdr:from>
    <xdr:to>
      <xdr:col>5</xdr:col>
      <xdr:colOff>1622774</xdr:colOff>
      <xdr:row>7</xdr:row>
      <xdr:rowOff>106575</xdr:rowOff>
    </xdr:to>
    <xdr:sp macro="[0]!'validateOther 1'" textlink="">
      <xdr:nvSpPr>
        <xdr:cNvPr id="5" name="Rounded Rectangle 4"/>
        <xdr:cNvSpPr/>
      </xdr:nvSpPr>
      <xdr:spPr>
        <a:xfrm>
          <a:off x="1847849" y="2571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13</xdr:row>
      <xdr:rowOff>57150</xdr:rowOff>
    </xdr:from>
    <xdr:to>
      <xdr:col>5</xdr:col>
      <xdr:colOff>640574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09649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706918</xdr:colOff>
      <xdr:row>13</xdr:row>
      <xdr:rowOff>57150</xdr:rowOff>
    </xdr:from>
    <xdr:to>
      <xdr:col>5</xdr:col>
      <xdr:colOff>1318918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68799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76200</xdr:rowOff>
    </xdr:from>
    <xdr:to>
      <xdr:col>5</xdr:col>
      <xdr:colOff>784574</xdr:colOff>
      <xdr:row>7</xdr:row>
      <xdr:rowOff>116100</xdr:rowOff>
    </xdr:to>
    <xdr:sp macro="[0]!home" textlink="">
      <xdr:nvSpPr>
        <xdr:cNvPr id="4" name="Rounded Rectangle 3"/>
        <xdr:cNvSpPr/>
      </xdr:nvSpPr>
      <xdr:spPr>
        <a:xfrm>
          <a:off x="1009649" y="2667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857250</xdr:colOff>
      <xdr:row>6</xdr:row>
      <xdr:rowOff>76200</xdr:rowOff>
    </xdr:from>
    <xdr:to>
      <xdr:col>5</xdr:col>
      <xdr:colOff>1609725</xdr:colOff>
      <xdr:row>7</xdr:row>
      <xdr:rowOff>114300</xdr:rowOff>
    </xdr:to>
    <xdr:sp macro="[0]!'validateOther 1'" textlink="">
      <xdr:nvSpPr>
        <xdr:cNvPr id="5" name="Rounded Rectangle 4"/>
        <xdr:cNvSpPr/>
      </xdr:nvSpPr>
      <xdr:spPr>
        <a:xfrm>
          <a:off x="1838325" y="266700"/>
          <a:ext cx="752475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13</xdr:row>
      <xdr:rowOff>57150</xdr:rowOff>
    </xdr:from>
    <xdr:to>
      <xdr:col>5</xdr:col>
      <xdr:colOff>631049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000124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697394</xdr:colOff>
      <xdr:row>13</xdr:row>
      <xdr:rowOff>57150</xdr:rowOff>
    </xdr:from>
    <xdr:to>
      <xdr:col>5</xdr:col>
      <xdr:colOff>1306995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678469" y="2838450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85725</xdr:rowOff>
    </xdr:from>
    <xdr:to>
      <xdr:col>5</xdr:col>
      <xdr:colOff>784574</xdr:colOff>
      <xdr:row>7</xdr:row>
      <xdr:rowOff>125625</xdr:rowOff>
    </xdr:to>
    <xdr:sp macro="[0]!home" textlink="">
      <xdr:nvSpPr>
        <xdr:cNvPr id="4" name="Rounded Rectangle 3"/>
        <xdr:cNvSpPr/>
      </xdr:nvSpPr>
      <xdr:spPr>
        <a:xfrm>
          <a:off x="100964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85725</xdr:rowOff>
    </xdr:from>
    <xdr:to>
      <xdr:col>5</xdr:col>
      <xdr:colOff>1622774</xdr:colOff>
      <xdr:row>7</xdr:row>
      <xdr:rowOff>125625</xdr:rowOff>
    </xdr:to>
    <xdr:sp macro="[0]!'validateOther 1'" textlink="">
      <xdr:nvSpPr>
        <xdr:cNvPr id="5" name="Rounded Rectangle 4"/>
        <xdr:cNvSpPr/>
      </xdr:nvSpPr>
      <xdr:spPr>
        <a:xfrm>
          <a:off x="1847849" y="2762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39232</xdr:colOff>
      <xdr:row>13</xdr:row>
      <xdr:rowOff>57150</xdr:rowOff>
    </xdr:from>
    <xdr:to>
      <xdr:col>4</xdr:col>
      <xdr:colOff>651232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949399" y="2650067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717576</xdr:colOff>
      <xdr:row>13</xdr:row>
      <xdr:rowOff>60463</xdr:rowOff>
    </xdr:from>
    <xdr:to>
      <xdr:col>4</xdr:col>
      <xdr:colOff>1329576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627743" y="265338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17008</xdr:colOff>
      <xdr:row>6</xdr:row>
      <xdr:rowOff>76200</xdr:rowOff>
    </xdr:from>
    <xdr:to>
      <xdr:col>4</xdr:col>
      <xdr:colOff>773008</xdr:colOff>
      <xdr:row>7</xdr:row>
      <xdr:rowOff>116100</xdr:rowOff>
    </xdr:to>
    <xdr:sp macro="[0]!home" textlink="">
      <xdr:nvSpPr>
        <xdr:cNvPr id="4" name="Rounded Rectangle 3"/>
        <xdr:cNvSpPr/>
      </xdr:nvSpPr>
      <xdr:spPr>
        <a:xfrm>
          <a:off x="927175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883783</xdr:colOff>
      <xdr:row>6</xdr:row>
      <xdr:rowOff>76200</xdr:rowOff>
    </xdr:from>
    <xdr:to>
      <xdr:col>4</xdr:col>
      <xdr:colOff>1639783</xdr:colOff>
      <xdr:row>7</xdr:row>
      <xdr:rowOff>116100</xdr:rowOff>
    </xdr:to>
    <xdr:sp macro="[0]!'validateAny 1'" textlink="">
      <xdr:nvSpPr>
        <xdr:cNvPr id="5" name="Rounded Rectangle 4"/>
        <xdr:cNvSpPr/>
      </xdr:nvSpPr>
      <xdr:spPr>
        <a:xfrm>
          <a:off x="1793950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5</xdr:row>
      <xdr:rowOff>85725</xdr:rowOff>
    </xdr:from>
    <xdr:to>
      <xdr:col>5</xdr:col>
      <xdr:colOff>222600</xdr:colOff>
      <xdr:row>6</xdr:row>
      <xdr:rowOff>125625</xdr:rowOff>
    </xdr:to>
    <xdr:sp macro="[0]!home" textlink="">
      <xdr:nvSpPr>
        <xdr:cNvPr id="2" name="Rounded Rectangle 1"/>
        <xdr:cNvSpPr/>
      </xdr:nvSpPr>
      <xdr:spPr>
        <a:xfrm>
          <a:off x="228600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314324</xdr:colOff>
      <xdr:row>5</xdr:row>
      <xdr:rowOff>85725</xdr:rowOff>
    </xdr:from>
    <xdr:to>
      <xdr:col>5</xdr:col>
      <xdr:colOff>1070324</xdr:colOff>
      <xdr:row>6</xdr:row>
      <xdr:rowOff>125625</xdr:rowOff>
    </xdr:to>
    <xdr:sp macro="[0]!'validateAny 1'" textlink="">
      <xdr:nvSpPr>
        <xdr:cNvPr id="3" name="Rounded Rectangle 2"/>
        <xdr:cNvSpPr/>
      </xdr:nvSpPr>
      <xdr:spPr>
        <a:xfrm>
          <a:off x="1076324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49816</xdr:colOff>
      <xdr:row>13</xdr:row>
      <xdr:rowOff>57150</xdr:rowOff>
    </xdr:from>
    <xdr:to>
      <xdr:col>3</xdr:col>
      <xdr:colOff>661816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663649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3</xdr:col>
      <xdr:colOff>748267</xdr:colOff>
      <xdr:row>13</xdr:row>
      <xdr:rowOff>57150</xdr:rowOff>
    </xdr:from>
    <xdr:to>
      <xdr:col>3</xdr:col>
      <xdr:colOff>1360267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362100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3</xdr:col>
      <xdr:colOff>49816</xdr:colOff>
      <xdr:row>6</xdr:row>
      <xdr:rowOff>85725</xdr:rowOff>
    </xdr:from>
    <xdr:to>
      <xdr:col>3</xdr:col>
      <xdr:colOff>805816</xdr:colOff>
      <xdr:row>7</xdr:row>
      <xdr:rowOff>125625</xdr:rowOff>
    </xdr:to>
    <xdr:sp macro="[0]!home" textlink="">
      <xdr:nvSpPr>
        <xdr:cNvPr id="4" name="Rounded Rectangle 3"/>
        <xdr:cNvSpPr/>
      </xdr:nvSpPr>
      <xdr:spPr>
        <a:xfrm>
          <a:off x="663649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3</xdr:col>
      <xdr:colOff>888015</xdr:colOff>
      <xdr:row>6</xdr:row>
      <xdr:rowOff>85725</xdr:rowOff>
    </xdr:from>
    <xdr:to>
      <xdr:col>3</xdr:col>
      <xdr:colOff>1644015</xdr:colOff>
      <xdr:row>7</xdr:row>
      <xdr:rowOff>125625</xdr:rowOff>
    </xdr:to>
    <xdr:sp macro="[0]!'validateAny 1'" textlink="">
      <xdr:nvSpPr>
        <xdr:cNvPr id="5" name="Rounded Rectangle 4"/>
        <xdr:cNvSpPr/>
      </xdr:nvSpPr>
      <xdr:spPr>
        <a:xfrm>
          <a:off x="1501848" y="8572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51876</xdr:colOff>
      <xdr:row>13</xdr:row>
      <xdr:rowOff>57150</xdr:rowOff>
    </xdr:from>
    <xdr:to>
      <xdr:col>4</xdr:col>
      <xdr:colOff>663876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36126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739744</xdr:colOff>
      <xdr:row>13</xdr:row>
      <xdr:rowOff>57150</xdr:rowOff>
    </xdr:from>
    <xdr:to>
      <xdr:col>4</xdr:col>
      <xdr:colOff>1351744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723994" y="2650067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73042</xdr:colOff>
      <xdr:row>6</xdr:row>
      <xdr:rowOff>66675</xdr:rowOff>
    </xdr:from>
    <xdr:to>
      <xdr:col>4</xdr:col>
      <xdr:colOff>829042</xdr:colOff>
      <xdr:row>7</xdr:row>
      <xdr:rowOff>106575</xdr:rowOff>
    </xdr:to>
    <xdr:sp macro="[0]!home" textlink="">
      <xdr:nvSpPr>
        <xdr:cNvPr id="4" name="Rounded Rectangle 3"/>
        <xdr:cNvSpPr/>
      </xdr:nvSpPr>
      <xdr:spPr>
        <a:xfrm>
          <a:off x="1057292" y="666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920766</xdr:colOff>
      <xdr:row>6</xdr:row>
      <xdr:rowOff>66675</xdr:rowOff>
    </xdr:from>
    <xdr:to>
      <xdr:col>4</xdr:col>
      <xdr:colOff>1676766</xdr:colOff>
      <xdr:row>7</xdr:row>
      <xdr:rowOff>106575</xdr:rowOff>
    </xdr:to>
    <xdr:sp macro="[0]!'validateOther 1'" textlink="">
      <xdr:nvSpPr>
        <xdr:cNvPr id="5" name="Rounded Rectangle 4"/>
        <xdr:cNvSpPr/>
      </xdr:nvSpPr>
      <xdr:spPr>
        <a:xfrm>
          <a:off x="1905016" y="66675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13</xdr:row>
      <xdr:rowOff>57150</xdr:rowOff>
    </xdr:from>
    <xdr:to>
      <xdr:col>5</xdr:col>
      <xdr:colOff>640575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2943225" y="27241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57150</xdr:rowOff>
    </xdr:from>
    <xdr:to>
      <xdr:col>5</xdr:col>
      <xdr:colOff>1328443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3631093" y="27241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756000</xdr:colOff>
      <xdr:row>7</xdr:row>
      <xdr:rowOff>39900</xdr:rowOff>
    </xdr:to>
    <xdr:sp macro="[0]!home" textlink="">
      <xdr:nvSpPr>
        <xdr:cNvPr id="4" name="Rounded Rectangle 3"/>
        <xdr:cNvSpPr/>
      </xdr:nvSpPr>
      <xdr:spPr>
        <a:xfrm>
          <a:off x="2914650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0</xdr:rowOff>
    </xdr:from>
    <xdr:to>
      <xdr:col>6</xdr:col>
      <xdr:colOff>203549</xdr:colOff>
      <xdr:row>7</xdr:row>
      <xdr:rowOff>39900</xdr:rowOff>
    </xdr:to>
    <xdr:sp macro="[0]!'ValidateUnclaimedProm 1'" textlink="">
      <xdr:nvSpPr>
        <xdr:cNvPr id="5" name="Rounded Rectangle 4"/>
        <xdr:cNvSpPr/>
      </xdr:nvSpPr>
      <xdr:spPr>
        <a:xfrm>
          <a:off x="3762374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13</xdr:row>
      <xdr:rowOff>47625</xdr:rowOff>
    </xdr:from>
    <xdr:to>
      <xdr:col>5</xdr:col>
      <xdr:colOff>659625</xdr:colOff>
      <xdr:row>13</xdr:row>
      <xdr:rowOff>256425</xdr:rowOff>
    </xdr:to>
    <xdr:sp macro="[0]!Add_Rows" textlink="">
      <xdr:nvSpPr>
        <xdr:cNvPr id="2" name="Rounded Rectangle 1"/>
        <xdr:cNvSpPr/>
      </xdr:nvSpPr>
      <xdr:spPr>
        <a:xfrm>
          <a:off x="2962275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735493</xdr:colOff>
      <xdr:row>13</xdr:row>
      <xdr:rowOff>47625</xdr:rowOff>
    </xdr:from>
    <xdr:to>
      <xdr:col>5</xdr:col>
      <xdr:colOff>1347493</xdr:colOff>
      <xdr:row>13</xdr:row>
      <xdr:rowOff>256425</xdr:rowOff>
    </xdr:to>
    <xdr:sp macro="[0]!'Del_Form 1'" textlink="">
      <xdr:nvSpPr>
        <xdr:cNvPr id="3" name="Rounded Rectangle 2"/>
        <xdr:cNvSpPr/>
      </xdr:nvSpPr>
      <xdr:spPr>
        <a:xfrm>
          <a:off x="3650143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756000</xdr:colOff>
      <xdr:row>7</xdr:row>
      <xdr:rowOff>39900</xdr:rowOff>
    </xdr:to>
    <xdr:sp macro="[0]!home" textlink="">
      <xdr:nvSpPr>
        <xdr:cNvPr id="4" name="Rounded Rectangle 3"/>
        <xdr:cNvSpPr/>
      </xdr:nvSpPr>
      <xdr:spPr>
        <a:xfrm>
          <a:off x="2914650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0</xdr:rowOff>
    </xdr:from>
    <xdr:to>
      <xdr:col>5</xdr:col>
      <xdr:colOff>1603724</xdr:colOff>
      <xdr:row>7</xdr:row>
      <xdr:rowOff>39900</xdr:rowOff>
    </xdr:to>
    <xdr:sp macro="[0]!'ValidatePAC_Public 1'" textlink="">
      <xdr:nvSpPr>
        <xdr:cNvPr id="5" name="Rounded Rectangle 4"/>
        <xdr:cNvSpPr/>
      </xdr:nvSpPr>
      <xdr:spPr>
        <a:xfrm>
          <a:off x="3762374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13</xdr:row>
      <xdr:rowOff>47625</xdr:rowOff>
    </xdr:from>
    <xdr:to>
      <xdr:col>5</xdr:col>
      <xdr:colOff>640575</xdr:colOff>
      <xdr:row>13</xdr:row>
      <xdr:rowOff>256425</xdr:rowOff>
    </xdr:to>
    <xdr:sp macro="[0]!Add_Rows" textlink="">
      <xdr:nvSpPr>
        <xdr:cNvPr id="2" name="Rounded Rectangle 1"/>
        <xdr:cNvSpPr/>
      </xdr:nvSpPr>
      <xdr:spPr>
        <a:xfrm>
          <a:off x="2943225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716443</xdr:colOff>
      <xdr:row>13</xdr:row>
      <xdr:rowOff>47625</xdr:rowOff>
    </xdr:from>
    <xdr:to>
      <xdr:col>5</xdr:col>
      <xdr:colOff>1328443</xdr:colOff>
      <xdr:row>13</xdr:row>
      <xdr:rowOff>256425</xdr:rowOff>
    </xdr:to>
    <xdr:sp macro="[0]!'Del_Form 1'" textlink="">
      <xdr:nvSpPr>
        <xdr:cNvPr id="3" name="Rounded Rectangle 2"/>
        <xdr:cNvSpPr/>
      </xdr:nvSpPr>
      <xdr:spPr>
        <a:xfrm>
          <a:off x="3631093" y="2714625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756000</xdr:colOff>
      <xdr:row>7</xdr:row>
      <xdr:rowOff>39900</xdr:rowOff>
    </xdr:to>
    <xdr:sp macro="[0]!home" textlink="">
      <xdr:nvSpPr>
        <xdr:cNvPr id="4" name="Rounded Rectangle 3"/>
        <xdr:cNvSpPr/>
      </xdr:nvSpPr>
      <xdr:spPr>
        <a:xfrm>
          <a:off x="2914650" y="11430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847724</xdr:colOff>
      <xdr:row>6</xdr:row>
      <xdr:rowOff>0</xdr:rowOff>
    </xdr:from>
    <xdr:to>
      <xdr:col>5</xdr:col>
      <xdr:colOff>1638300</xdr:colOff>
      <xdr:row>7</xdr:row>
      <xdr:rowOff>39900</xdr:rowOff>
    </xdr:to>
    <xdr:sp macro="[0]!'ValidateUnclaimed_Public 1'" textlink="">
      <xdr:nvSpPr>
        <xdr:cNvPr id="5" name="Rounded Rectangle 4"/>
        <xdr:cNvSpPr/>
      </xdr:nvSpPr>
      <xdr:spPr>
        <a:xfrm>
          <a:off x="1933574" y="190500"/>
          <a:ext cx="790576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17079</xdr:colOff>
      <xdr:row>6</xdr:row>
      <xdr:rowOff>65836</xdr:rowOff>
    </xdr:from>
    <xdr:to>
      <xdr:col>5</xdr:col>
      <xdr:colOff>773079</xdr:colOff>
      <xdr:row>7</xdr:row>
      <xdr:rowOff>105736</xdr:rowOff>
    </xdr:to>
    <xdr:sp macro="[0]!home" textlink="">
      <xdr:nvSpPr>
        <xdr:cNvPr id="2" name="Rounded Rectangle 1"/>
        <xdr:cNvSpPr/>
      </xdr:nvSpPr>
      <xdr:spPr>
        <a:xfrm>
          <a:off x="850517" y="256336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875729</xdr:colOff>
      <xdr:row>6</xdr:row>
      <xdr:rowOff>65836</xdr:rowOff>
    </xdr:from>
    <xdr:to>
      <xdr:col>5</xdr:col>
      <xdr:colOff>1631729</xdr:colOff>
      <xdr:row>7</xdr:row>
      <xdr:rowOff>105736</xdr:rowOff>
    </xdr:to>
    <xdr:sp macro="[0]!'validateShareHolderPattern 1'" textlink="">
      <xdr:nvSpPr>
        <xdr:cNvPr id="3" name="Rounded Rectangle 2"/>
        <xdr:cNvSpPr/>
      </xdr:nvSpPr>
      <xdr:spPr>
        <a:xfrm>
          <a:off x="1709167" y="256336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  <xdr:twoCellAnchor>
    <xdr:from>
      <xdr:col>23</xdr:col>
      <xdr:colOff>83342</xdr:colOff>
      <xdr:row>58</xdr:row>
      <xdr:rowOff>47624</xdr:rowOff>
    </xdr:from>
    <xdr:to>
      <xdr:col>25</xdr:col>
      <xdr:colOff>1083461</xdr:colOff>
      <xdr:row>58</xdr:row>
      <xdr:rowOff>273842</xdr:rowOff>
    </xdr:to>
    <xdr:sp macro="[0]!opentextblock" textlink="">
      <xdr:nvSpPr>
        <xdr:cNvPr id="5" name="Rounded Rectangle 4"/>
        <xdr:cNvSpPr/>
      </xdr:nvSpPr>
      <xdr:spPr>
        <a:xfrm>
          <a:off x="21705092" y="16823530"/>
          <a:ext cx="3143244" cy="226218"/>
        </a:xfrm>
        <a:prstGeom prst="roundRect">
          <a:avLst/>
        </a:prstGeom>
        <a:solidFill>
          <a:srgbClr val="9B2D2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 b="1"/>
            <a:t>Add Notes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10592</xdr:colOff>
      <xdr:row>13</xdr:row>
      <xdr:rowOff>57150</xdr:rowOff>
    </xdr:from>
    <xdr:to>
      <xdr:col>5</xdr:col>
      <xdr:colOff>622592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656175" y="3031067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693168</xdr:colOff>
      <xdr:row>13</xdr:row>
      <xdr:rowOff>60464</xdr:rowOff>
    </xdr:from>
    <xdr:to>
      <xdr:col>5</xdr:col>
      <xdr:colOff>1305168</xdr:colOff>
      <xdr:row>13</xdr:row>
      <xdr:rowOff>267528</xdr:rowOff>
    </xdr:to>
    <xdr:sp macro="[0]!'Del_Form 1'" textlink="">
      <xdr:nvSpPr>
        <xdr:cNvPr id="3" name="Rounded Rectangle 2"/>
        <xdr:cNvSpPr/>
      </xdr:nvSpPr>
      <xdr:spPr>
        <a:xfrm>
          <a:off x="1338751" y="3034381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17995</xdr:colOff>
      <xdr:row>6</xdr:row>
      <xdr:rowOff>84661</xdr:rowOff>
    </xdr:from>
    <xdr:to>
      <xdr:col>5</xdr:col>
      <xdr:colOff>773995</xdr:colOff>
      <xdr:row>7</xdr:row>
      <xdr:rowOff>124561</xdr:rowOff>
    </xdr:to>
    <xdr:sp macro="[0]!home" textlink="">
      <xdr:nvSpPr>
        <xdr:cNvPr id="5" name="Rounded Rectangle 4"/>
        <xdr:cNvSpPr/>
      </xdr:nvSpPr>
      <xdr:spPr>
        <a:xfrm>
          <a:off x="663578" y="465661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854076</xdr:colOff>
      <xdr:row>6</xdr:row>
      <xdr:rowOff>87404</xdr:rowOff>
    </xdr:from>
    <xdr:to>
      <xdr:col>5</xdr:col>
      <xdr:colOff>1610076</xdr:colOff>
      <xdr:row>7</xdr:row>
      <xdr:rowOff>127304</xdr:rowOff>
    </xdr:to>
    <xdr:sp macro="[0]!'validateOther 1'" textlink="">
      <xdr:nvSpPr>
        <xdr:cNvPr id="6" name="Rounded Rectangle 5"/>
        <xdr:cNvSpPr/>
      </xdr:nvSpPr>
      <xdr:spPr>
        <a:xfrm>
          <a:off x="1499659" y="468404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7845</xdr:colOff>
      <xdr:row>13</xdr:row>
      <xdr:rowOff>57150</xdr:rowOff>
    </xdr:from>
    <xdr:to>
      <xdr:col>5</xdr:col>
      <xdr:colOff>619845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094816" y="3026709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709723</xdr:colOff>
      <xdr:row>13</xdr:row>
      <xdr:rowOff>60463</xdr:rowOff>
    </xdr:from>
    <xdr:to>
      <xdr:col>5</xdr:col>
      <xdr:colOff>1321723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796694" y="3030022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22416</xdr:colOff>
      <xdr:row>6</xdr:row>
      <xdr:rowOff>52660</xdr:rowOff>
    </xdr:from>
    <xdr:to>
      <xdr:col>5</xdr:col>
      <xdr:colOff>778416</xdr:colOff>
      <xdr:row>7</xdr:row>
      <xdr:rowOff>90760</xdr:rowOff>
    </xdr:to>
    <xdr:sp macro="[0]!home" textlink="">
      <xdr:nvSpPr>
        <xdr:cNvPr id="5" name="Rounded Rectangle 4"/>
        <xdr:cNvSpPr/>
      </xdr:nvSpPr>
      <xdr:spPr>
        <a:xfrm>
          <a:off x="1109387" y="43366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867342</xdr:colOff>
      <xdr:row>6</xdr:row>
      <xdr:rowOff>44820</xdr:rowOff>
    </xdr:from>
    <xdr:to>
      <xdr:col>5</xdr:col>
      <xdr:colOff>1623342</xdr:colOff>
      <xdr:row>7</xdr:row>
      <xdr:rowOff>82920</xdr:rowOff>
    </xdr:to>
    <xdr:sp macro="[0]!'validateOther 1'" textlink="">
      <xdr:nvSpPr>
        <xdr:cNvPr id="6" name="Rounded Rectangle 5"/>
        <xdr:cNvSpPr/>
      </xdr:nvSpPr>
      <xdr:spPr>
        <a:xfrm>
          <a:off x="1954313" y="42582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019174" y="28384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725969</xdr:colOff>
      <xdr:row>13</xdr:row>
      <xdr:rowOff>57150</xdr:rowOff>
    </xdr:from>
    <xdr:to>
      <xdr:col>5</xdr:col>
      <xdr:colOff>1335570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707044" y="2838450"/>
          <a:ext cx="609601" cy="210377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57149</xdr:colOff>
      <xdr:row>6</xdr:row>
      <xdr:rowOff>74515</xdr:rowOff>
    </xdr:from>
    <xdr:to>
      <xdr:col>5</xdr:col>
      <xdr:colOff>813149</xdr:colOff>
      <xdr:row>7</xdr:row>
      <xdr:rowOff>112615</xdr:rowOff>
    </xdr:to>
    <xdr:sp macro="[0]!home" textlink="">
      <xdr:nvSpPr>
        <xdr:cNvPr id="7" name="Rounded Rectangle 6"/>
        <xdr:cNvSpPr/>
      </xdr:nvSpPr>
      <xdr:spPr>
        <a:xfrm>
          <a:off x="1038224" y="26501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904874</xdr:colOff>
      <xdr:row>6</xdr:row>
      <xdr:rowOff>66675</xdr:rowOff>
    </xdr:from>
    <xdr:to>
      <xdr:col>5</xdr:col>
      <xdr:colOff>1660874</xdr:colOff>
      <xdr:row>7</xdr:row>
      <xdr:rowOff>104775</xdr:rowOff>
    </xdr:to>
    <xdr:sp macro="[0]!'validateOther 1'" textlink="">
      <xdr:nvSpPr>
        <xdr:cNvPr id="8" name="Rounded Rectangle 7"/>
        <xdr:cNvSpPr/>
      </xdr:nvSpPr>
      <xdr:spPr>
        <a:xfrm>
          <a:off x="1885949" y="25717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70976</xdr:colOff>
      <xdr:row>13</xdr:row>
      <xdr:rowOff>57150</xdr:rowOff>
    </xdr:from>
    <xdr:to>
      <xdr:col>4</xdr:col>
      <xdr:colOff>682976</xdr:colOff>
      <xdr:row>13</xdr:row>
      <xdr:rowOff>264214</xdr:rowOff>
    </xdr:to>
    <xdr:sp macro="[0]!Add_Rows" textlink="">
      <xdr:nvSpPr>
        <xdr:cNvPr id="2" name="Rounded Rectangle 1"/>
        <xdr:cNvSpPr/>
      </xdr:nvSpPr>
      <xdr:spPr>
        <a:xfrm>
          <a:off x="1150476" y="2787650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4</xdr:col>
      <xdr:colOff>777895</xdr:colOff>
      <xdr:row>13</xdr:row>
      <xdr:rowOff>60463</xdr:rowOff>
    </xdr:from>
    <xdr:to>
      <xdr:col>4</xdr:col>
      <xdr:colOff>1389895</xdr:colOff>
      <xdr:row>13</xdr:row>
      <xdr:rowOff>267527</xdr:rowOff>
    </xdr:to>
    <xdr:sp macro="[0]!'Del_Form 1'" textlink="">
      <xdr:nvSpPr>
        <xdr:cNvPr id="3" name="Rounded Rectangle 2"/>
        <xdr:cNvSpPr/>
      </xdr:nvSpPr>
      <xdr:spPr>
        <a:xfrm>
          <a:off x="1857395" y="2790963"/>
          <a:ext cx="612000" cy="20706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4</xdr:col>
      <xdr:colOff>114366</xdr:colOff>
      <xdr:row>6</xdr:row>
      <xdr:rowOff>76200</xdr:rowOff>
    </xdr:from>
    <xdr:to>
      <xdr:col>4</xdr:col>
      <xdr:colOff>870366</xdr:colOff>
      <xdr:row>7</xdr:row>
      <xdr:rowOff>116100</xdr:rowOff>
    </xdr:to>
    <xdr:sp macro="[0]!home" textlink="">
      <xdr:nvSpPr>
        <xdr:cNvPr id="4" name="Rounded Rectangle 3"/>
        <xdr:cNvSpPr/>
      </xdr:nvSpPr>
      <xdr:spPr>
        <a:xfrm>
          <a:off x="1193866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4</xdr:col>
      <xdr:colOff>943041</xdr:colOff>
      <xdr:row>6</xdr:row>
      <xdr:rowOff>76200</xdr:rowOff>
    </xdr:from>
    <xdr:to>
      <xdr:col>4</xdr:col>
      <xdr:colOff>1699041</xdr:colOff>
      <xdr:row>7</xdr:row>
      <xdr:rowOff>116100</xdr:rowOff>
    </xdr:to>
    <xdr:sp macro="[0]!'validateAny 1'" textlink="">
      <xdr:nvSpPr>
        <xdr:cNvPr id="5" name="Rounded Rectangle 4"/>
        <xdr:cNvSpPr/>
      </xdr:nvSpPr>
      <xdr:spPr>
        <a:xfrm>
          <a:off x="2022541" y="76200"/>
          <a:ext cx="756000" cy="2304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13</xdr:row>
      <xdr:rowOff>57150</xdr:rowOff>
    </xdr:from>
    <xdr:to>
      <xdr:col>5</xdr:col>
      <xdr:colOff>650099</xdr:colOff>
      <xdr:row>13</xdr:row>
      <xdr:rowOff>265950</xdr:rowOff>
    </xdr:to>
    <xdr:sp macro="[0]!Add_Rows" textlink="">
      <xdr:nvSpPr>
        <xdr:cNvPr id="2" name="Rounded Rectangle 1"/>
        <xdr:cNvSpPr/>
      </xdr:nvSpPr>
      <xdr:spPr>
        <a:xfrm>
          <a:off x="1019174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Add</a:t>
          </a:r>
        </a:p>
      </xdr:txBody>
    </xdr:sp>
    <xdr:clientData/>
  </xdr:twoCellAnchor>
  <xdr:twoCellAnchor>
    <xdr:from>
      <xdr:col>5</xdr:col>
      <xdr:colOff>725968</xdr:colOff>
      <xdr:row>13</xdr:row>
      <xdr:rowOff>57150</xdr:rowOff>
    </xdr:from>
    <xdr:to>
      <xdr:col>5</xdr:col>
      <xdr:colOff>1337968</xdr:colOff>
      <xdr:row>13</xdr:row>
      <xdr:rowOff>265950</xdr:rowOff>
    </xdr:to>
    <xdr:sp macro="[0]!'Del_Form 1'" textlink="">
      <xdr:nvSpPr>
        <xdr:cNvPr id="3" name="Rounded Rectangle 2"/>
        <xdr:cNvSpPr/>
      </xdr:nvSpPr>
      <xdr:spPr>
        <a:xfrm>
          <a:off x="1707043" y="2838450"/>
          <a:ext cx="612000" cy="208800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Delete</a:t>
          </a:r>
        </a:p>
      </xdr:txBody>
    </xdr:sp>
    <xdr:clientData/>
  </xdr:twoCellAnchor>
  <xdr:twoCellAnchor>
    <xdr:from>
      <xdr:col>5</xdr:col>
      <xdr:colOff>28574</xdr:colOff>
      <xdr:row>6</xdr:row>
      <xdr:rowOff>84040</xdr:rowOff>
    </xdr:from>
    <xdr:to>
      <xdr:col>5</xdr:col>
      <xdr:colOff>784574</xdr:colOff>
      <xdr:row>7</xdr:row>
      <xdr:rowOff>122140</xdr:rowOff>
    </xdr:to>
    <xdr:sp macro="[0]!home" textlink="">
      <xdr:nvSpPr>
        <xdr:cNvPr id="4" name="Rounded Rectangle 3"/>
        <xdr:cNvSpPr/>
      </xdr:nvSpPr>
      <xdr:spPr>
        <a:xfrm>
          <a:off x="1009649" y="274540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Home</a:t>
          </a:r>
        </a:p>
      </xdr:txBody>
    </xdr:sp>
    <xdr:clientData/>
  </xdr:twoCellAnchor>
  <xdr:twoCellAnchor>
    <xdr:from>
      <xdr:col>5</xdr:col>
      <xdr:colOff>866774</xdr:colOff>
      <xdr:row>6</xdr:row>
      <xdr:rowOff>85725</xdr:rowOff>
    </xdr:from>
    <xdr:to>
      <xdr:col>5</xdr:col>
      <xdr:colOff>1622774</xdr:colOff>
      <xdr:row>7</xdr:row>
      <xdr:rowOff>123825</xdr:rowOff>
    </xdr:to>
    <xdr:sp macro="[0]!'validateOther 1'" textlink="">
      <xdr:nvSpPr>
        <xdr:cNvPr id="5" name="Rounded Rectangle 4"/>
        <xdr:cNvSpPr/>
      </xdr:nvSpPr>
      <xdr:spPr>
        <a:xfrm>
          <a:off x="1847849" y="276225"/>
          <a:ext cx="756000" cy="22860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Validate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sz="1100"/>
        </a:defPPr>
      </a:lstStyle>
      <a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XFC30"/>
  <sheetViews>
    <sheetView showGridLines="0" topLeftCell="D7" workbookViewId="0">
      <selection activeCell="F15" sqref="F15"/>
    </sheetView>
  </sheetViews>
  <sheetFormatPr defaultColWidth="0" defaultRowHeight="15" zeroHeight="1" x14ac:dyDescent="0.25"/>
  <cols>
    <col min="1" max="1" width="2.85546875" style="18" hidden="1" customWidth="1"/>
    <col min="2" max="2" width="2.42578125" style="18" hidden="1" customWidth="1"/>
    <col min="3" max="3" width="2.85546875" style="18" hidden="1" customWidth="1"/>
    <col min="4" max="4" width="2.85546875" style="18" customWidth="1"/>
    <col min="5" max="5" width="80.85546875" style="18" customWidth="1"/>
    <col min="6" max="6" width="35.5703125" style="18" bestFit="1" customWidth="1"/>
    <col min="7" max="8" width="2.7109375" style="18" customWidth="1"/>
    <col min="9" max="16383" width="3.28515625" style="18" hidden="1"/>
    <col min="16384" max="16384" width="0" style="18" hidden="1"/>
  </cols>
  <sheetData>
    <row r="1" spans="5:21" ht="18.75" hidden="1" customHeight="1" x14ac:dyDescent="0.25">
      <c r="R1" s="18" t="s">
        <v>113</v>
      </c>
      <c r="S1" s="18" t="s">
        <v>116</v>
      </c>
      <c r="T1" s="18" t="s">
        <v>119</v>
      </c>
      <c r="U1" s="18" t="s">
        <v>112</v>
      </c>
    </row>
    <row r="2" spans="5:21" ht="27.75" hidden="1" customHeight="1" x14ac:dyDescent="0.25">
      <c r="R2" s="18" t="s">
        <v>114</v>
      </c>
      <c r="S2" s="18" t="s">
        <v>117</v>
      </c>
      <c r="T2" s="18" t="s">
        <v>120</v>
      </c>
      <c r="U2" s="18" t="s">
        <v>123</v>
      </c>
    </row>
    <row r="3" spans="5:21" ht="21" hidden="1" customHeight="1" x14ac:dyDescent="0.25">
      <c r="R3" s="18" t="s">
        <v>115</v>
      </c>
      <c r="S3" s="18" t="s">
        <v>118</v>
      </c>
      <c r="T3" s="18" t="s">
        <v>121</v>
      </c>
    </row>
    <row r="4" spans="5:21" ht="24.75" hidden="1" customHeight="1" x14ac:dyDescent="0.25">
      <c r="T4" s="18" t="s">
        <v>122</v>
      </c>
    </row>
    <row r="5" spans="5:21" ht="16.5" hidden="1" customHeight="1" x14ac:dyDescent="0.25"/>
    <row r="6" spans="5:21" ht="37.5" hidden="1" customHeight="1" x14ac:dyDescent="0.25"/>
    <row r="7" spans="5:21" ht="31.5" customHeight="1" x14ac:dyDescent="0.25">
      <c r="M7" s="18" t="s">
        <v>957</v>
      </c>
    </row>
    <row r="8" spans="5:21" ht="30" customHeight="1" x14ac:dyDescent="0.25">
      <c r="E8" s="317" t="s">
        <v>108</v>
      </c>
      <c r="F8" s="318"/>
      <c r="M8" s="18" t="s">
        <v>958</v>
      </c>
    </row>
    <row r="9" spans="5:21" ht="20.100000000000001" customHeight="1" x14ac:dyDescent="0.25">
      <c r="E9" s="19" t="s">
        <v>125</v>
      </c>
      <c r="F9" s="278">
        <v>532522</v>
      </c>
      <c r="M9" s="18" t="s">
        <v>959</v>
      </c>
    </row>
    <row r="10" spans="5:21" ht="20.100000000000001" customHeight="1" x14ac:dyDescent="0.25">
      <c r="E10" s="20" t="s">
        <v>124</v>
      </c>
      <c r="F10" s="279" t="s">
        <v>987</v>
      </c>
    </row>
    <row r="11" spans="5:21" ht="20.100000000000001" customHeight="1" x14ac:dyDescent="0.25">
      <c r="E11" s="20" t="s">
        <v>109</v>
      </c>
      <c r="F11" s="280" t="s">
        <v>113</v>
      </c>
    </row>
    <row r="12" spans="5:21" ht="20.100000000000001" customHeight="1" x14ac:dyDescent="0.25">
      <c r="E12" s="20" t="s">
        <v>294</v>
      </c>
      <c r="F12" s="280" t="s">
        <v>117</v>
      </c>
    </row>
    <row r="13" spans="5:21" ht="20.100000000000001" customHeight="1" x14ac:dyDescent="0.25">
      <c r="E13" s="20" t="s">
        <v>110</v>
      </c>
      <c r="F13" s="281" t="s">
        <v>988</v>
      </c>
    </row>
    <row r="14" spans="5:21" ht="30.75" customHeight="1" x14ac:dyDescent="0.25">
      <c r="E14" s="21" t="s">
        <v>111</v>
      </c>
      <c r="F14" s="281"/>
    </row>
    <row r="15" spans="5:21" ht="30" customHeight="1" x14ac:dyDescent="0.25">
      <c r="E15" s="126" t="s">
        <v>307</v>
      </c>
      <c r="F15" s="282" t="str">
        <f>IF(F12=S1,M7,IF(F12=S2,M8,IF(F12=S3,M9,"")))</f>
        <v>Regulation 31 (1) (b)</v>
      </c>
    </row>
    <row r="16" spans="5:21" x14ac:dyDescent="0.25"/>
    <row r="17" spans="4:7" hidden="1" x14ac:dyDescent="0.25"/>
    <row r="18" spans="4:7" s="23" customFormat="1" ht="21" hidden="1" x14ac:dyDescent="0.35">
      <c r="E18" s="319"/>
      <c r="F18" s="319"/>
    </row>
    <row r="19" spans="4:7" s="23" customFormat="1" hidden="1" x14ac:dyDescent="0.25"/>
    <row r="20" spans="4:7" s="23" customFormat="1" ht="21" hidden="1" x14ac:dyDescent="0.25">
      <c r="D20" s="320"/>
      <c r="E20" s="320"/>
      <c r="F20" s="24"/>
      <c r="G20" s="22"/>
    </row>
    <row r="21" spans="4:7" s="23" customFormat="1" ht="12.75" hidden="1" customHeight="1" x14ac:dyDescent="0.25">
      <c r="D21" s="25"/>
      <c r="E21" s="26"/>
      <c r="F21" s="27"/>
    </row>
    <row r="22" spans="4:7" s="23" customFormat="1" ht="12.75" hidden="1" customHeight="1" x14ac:dyDescent="0.25">
      <c r="D22" s="25"/>
      <c r="E22" s="26"/>
      <c r="F22" s="27"/>
    </row>
    <row r="23" spans="4:7" s="23" customFormat="1" ht="12.75" hidden="1" customHeight="1" x14ac:dyDescent="0.25">
      <c r="D23" s="25"/>
      <c r="E23" s="26"/>
      <c r="F23" s="27"/>
    </row>
    <row r="24" spans="4:7" s="23" customFormat="1" ht="12.75" hidden="1" customHeight="1" x14ac:dyDescent="0.25">
      <c r="D24" s="25"/>
      <c r="E24" s="26"/>
      <c r="F24" s="27"/>
    </row>
    <row r="25" spans="4:7" s="23" customFormat="1" ht="12.75" hidden="1" customHeight="1" x14ac:dyDescent="0.25">
      <c r="D25" s="25"/>
      <c r="E25" s="26"/>
      <c r="F25" s="27"/>
    </row>
    <row r="26" spans="4:7" s="23" customFormat="1" ht="12.75" hidden="1" customHeight="1" x14ac:dyDescent="0.25">
      <c r="D26" s="25"/>
      <c r="E26" s="26"/>
      <c r="F26" s="27"/>
    </row>
    <row r="27" spans="4:7" s="23" customFormat="1" hidden="1" x14ac:dyDescent="0.25"/>
    <row r="28" spans="4:7" s="23" customFormat="1" hidden="1" x14ac:dyDescent="0.25"/>
    <row r="29" spans="4:7" s="23" customFormat="1" hidden="1" x14ac:dyDescent="0.25"/>
    <row r="30" spans="4:7" ht="18.75" customHeight="1" x14ac:dyDescent="0.25"/>
  </sheetData>
  <sheetProtection algorithmName="SHA-512" hashValue="R4v3oZjkVLFkJRkEUS5IrTcA4yYAItpWUhcZ9KGSF+CZW7ieGkOjjfA4cfvLn1yS60Yd7hTYfM2PCJWevS8xVQ==" saltValue="Uim8S9Rs7wNS+gzaIZty+g==" spinCount="100000" sheet="1" objects="1" scenarios="1"/>
  <mergeCells count="3">
    <mergeCell ref="E8:F8"/>
    <mergeCell ref="E18:F18"/>
    <mergeCell ref="D20:E20"/>
  </mergeCells>
  <dataValidations count="5">
    <dataValidation allowBlank="1" showInputMessage="1" showErrorMessage="1" prompt="Enter date in DD-MM-YYYY format." sqref="F13:F14"/>
    <dataValidation type="list" allowBlank="1" showInputMessage="1" showErrorMessage="1" sqref="F21:F26">
      <formula1>$U$1:$U$2</formula1>
    </dataValidation>
    <dataValidation type="list" allowBlank="1" showInputMessage="1" showErrorMessage="1" sqref="F11">
      <formula1>$R$1:$R$3</formula1>
    </dataValidation>
    <dataValidation type="list" allowBlank="1" showInputMessage="1" showErrorMessage="1" sqref="F12">
      <formula1>$S$1:$S$3</formula1>
    </dataValidation>
    <dataValidation type="textLength" operator="equal" allowBlank="1" showInputMessage="1" showErrorMessage="1" sqref="F9">
      <formula1>6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B1:Z16"/>
  <sheetViews>
    <sheetView showGridLines="0" topLeftCell="F7" zoomScale="90" zoomScaleNormal="90" workbookViewId="0">
      <selection activeCell="F15" sqref="A15:XFD15"/>
    </sheetView>
  </sheetViews>
  <sheetFormatPr defaultColWidth="9.140625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7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25" width="15.42578125" customWidth="1"/>
    <col min="26" max="26" width="9.140625" customWidth="1"/>
    <col min="27" max="27" width="0" hidden="1" customWidth="1"/>
    <col min="16384" max="16384" width="2.7109375" customWidth="1"/>
  </cols>
  <sheetData>
    <row r="1" spans="5:26" hidden="1" x14ac:dyDescent="0.25">
      <c r="I1">
        <v>0</v>
      </c>
    </row>
    <row r="2" spans="5:26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  <c r="Z2" t="s">
        <v>184</v>
      </c>
    </row>
    <row r="3" spans="5:26" hidden="1" x14ac:dyDescent="0.25"/>
    <row r="4" spans="5:26" hidden="1" x14ac:dyDescent="0.25"/>
    <row r="5" spans="5:26" hidden="1" x14ac:dyDescent="0.25"/>
    <row r="6" spans="5:26" hidden="1" x14ac:dyDescent="0.25"/>
    <row r="7" spans="5:26" ht="15" customHeight="1" x14ac:dyDescent="0.25"/>
    <row r="8" spans="5:26" ht="15" customHeight="1" x14ac:dyDescent="0.25"/>
    <row r="9" spans="5:26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13</v>
      </c>
      <c r="X9" s="351"/>
      <c r="Y9" s="351" t="s">
        <v>14</v>
      </c>
    </row>
    <row r="10" spans="5:26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X10" s="351"/>
      <c r="Y10" s="351"/>
    </row>
    <row r="11" spans="5:26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44" t="s">
        <v>20</v>
      </c>
      <c r="X11" s="44" t="s">
        <v>21</v>
      </c>
      <c r="Y11" s="351"/>
    </row>
    <row r="12" spans="5:26" s="5" customFormat="1" ht="20.100000000000001" customHeight="1" x14ac:dyDescent="0.25">
      <c r="E12" s="9" t="s">
        <v>83</v>
      </c>
      <c r="F12" s="391" t="s">
        <v>38</v>
      </c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3"/>
    </row>
    <row r="13" spans="5:26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</row>
    <row r="14" spans="5:26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5:26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69"/>
    </row>
    <row r="16" spans="5:26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algorithmName="SHA-512" hashValue="xqFZWU+lRgizdOGIiuBfkoFIkU+c8ksHOxVDk7fkvC1L3M7N2R7/LRscBVpIUU/Vdn3IKK+rsoYCQ8ob7cfDqA==" saltValue="6iO0StxJFDkKAU/ARMZBlA==" spinCount="100000" sheet="1" objects="1" scenarios="1"/>
  <mergeCells count="19">
    <mergeCell ref="Q9:Q11"/>
    <mergeCell ref="E9:E11"/>
    <mergeCell ref="U9:V10"/>
    <mergeCell ref="W9:X10"/>
    <mergeCell ref="Y9:Y11"/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greaterThanOrEqual" allowBlank="1" showInputMessage="1" showErrorMessage="1" sqref="Q13:R13 H13:J13 M13:N13">
      <formula1>0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</dataValidations>
  <hyperlinks>
    <hyperlink ref="G16" location="'Shareholding Pattern'!F20" display="Total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B1:Z16"/>
  <sheetViews>
    <sheetView showGridLines="0" topLeftCell="A7" zoomScale="90" zoomScaleNormal="90" workbookViewId="0">
      <selection activeCell="A15" sqref="A15:XFD15"/>
    </sheetView>
  </sheetViews>
  <sheetFormatPr defaultColWidth="9.140625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57031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25" width="15.42578125" customWidth="1"/>
    <col min="26" max="26" width="9.140625" customWidth="1"/>
    <col min="16384" max="16384" width="3.85546875" customWidth="1"/>
  </cols>
  <sheetData>
    <row r="1" spans="5:26" hidden="1" x14ac:dyDescent="0.25">
      <c r="I1">
        <v>0</v>
      </c>
    </row>
    <row r="2" spans="5:26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  <c r="Z2" t="s">
        <v>184</v>
      </c>
    </row>
    <row r="3" spans="5:26" hidden="1" x14ac:dyDescent="0.25"/>
    <row r="4" spans="5:26" hidden="1" x14ac:dyDescent="0.25"/>
    <row r="5" spans="5:26" hidden="1" x14ac:dyDescent="0.25"/>
    <row r="6" spans="5:26" hidden="1" x14ac:dyDescent="0.25"/>
    <row r="9" spans="5:26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13</v>
      </c>
      <c r="X9" s="351"/>
      <c r="Y9" s="351" t="s">
        <v>14</v>
      </c>
    </row>
    <row r="10" spans="5:26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X10" s="351"/>
      <c r="Y10" s="351"/>
    </row>
    <row r="11" spans="5:26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44" t="s">
        <v>20</v>
      </c>
      <c r="X11" s="44" t="s">
        <v>21</v>
      </c>
      <c r="Y11" s="351"/>
    </row>
    <row r="12" spans="5:26" ht="20.100000000000001" customHeight="1" x14ac:dyDescent="0.25">
      <c r="E12" s="9" t="s">
        <v>83</v>
      </c>
      <c r="F12" s="391" t="s">
        <v>39</v>
      </c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3"/>
    </row>
    <row r="13" spans="5:26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</row>
    <row r="14" spans="5:26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5:26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69"/>
    </row>
    <row r="16" spans="5:26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algorithmName="SHA-512" hashValue="RUPH0vhOZ8oEaSznSzteGxpqnfHcYtbWe4Pg5feGaZ5VF3IPOh5txEu88iRxCwbaYXZvXZ8qW4phBvM8xcVUKA==" saltValue="CZfmJxfx0Fm65zkvQFVp0Q==" spinCount="100000" sheet="1" objects="1" scenarios="1"/>
  <mergeCells count="19">
    <mergeCell ref="Q9:Q11"/>
    <mergeCell ref="E9:E11"/>
    <mergeCell ref="U9:V10"/>
    <mergeCell ref="W9:X10"/>
    <mergeCell ref="Y9:Y11"/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21" display="Total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"/>
  <sheetViews>
    <sheetView workbookViewId="0"/>
  </sheetViews>
  <sheetFormatPr defaultRowHeight="15" x14ac:dyDescent="0.25"/>
  <sheetData/>
  <sheetProtection algorithmName="SHA-512" hashValue="E8m6G931N4o+go9l/m1SgclVPz4IdN27YEz3DtUM/KYCn7PF+9y32Ek8lbJ1g/XfjDzZESGddpEa7I7tJZXtlg==" saltValue="6Y6xqevtK1XRGOifUbPCzw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2" tint="-9.9978637043366805E-2"/>
  </sheetPr>
  <dimension ref="A1:AR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425781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25" width="15.42578125" customWidth="1"/>
    <col min="26" max="26" width="9.140625" customWidth="1"/>
    <col min="27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  <c r="Z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935</v>
      </c>
    </row>
    <row r="8" spans="5:44" ht="15" customHeight="1" x14ac:dyDescent="0.25">
      <c r="AR8" t="s">
        <v>937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13</v>
      </c>
      <c r="X9" s="351"/>
      <c r="Y9" s="351" t="s">
        <v>14</v>
      </c>
      <c r="AR9" t="s">
        <v>938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X10" s="351"/>
      <c r="Y10" s="351"/>
      <c r="AR10" t="s">
        <v>939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44" t="s">
        <v>20</v>
      </c>
      <c r="X11" s="44" t="s">
        <v>21</v>
      </c>
      <c r="Y11" s="351"/>
      <c r="AR11" t="s">
        <v>944</v>
      </c>
    </row>
    <row r="12" spans="5:44" ht="20.100000000000001" customHeight="1" x14ac:dyDescent="0.25">
      <c r="E12" s="9" t="s">
        <v>84</v>
      </c>
      <c r="F12" s="391" t="s">
        <v>40</v>
      </c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3"/>
      <c r="AR12" t="s">
        <v>940</v>
      </c>
    </row>
    <row r="13" spans="5:44" s="11" customFormat="1" ht="15.7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  <c r="AR13" s="11" t="s">
        <v>941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AR14" t="s">
        <v>942</v>
      </c>
    </row>
    <row r="15" spans="5:44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69"/>
    </row>
    <row r="16" spans="5:44" ht="20.100000000000001" customHeight="1" x14ac:dyDescent="0.25">
      <c r="E16" s="64"/>
      <c r="F16" s="39"/>
      <c r="G16" s="155" t="s">
        <v>19</v>
      </c>
      <c r="H16" s="1" t="str">
        <f>+IFERROR(IF(COUNT(H14:H15),ROUND(SUM(H14:H15),0),""),"")</f>
        <v/>
      </c>
      <c r="I16" s="1" t="str">
        <f>+IFERROR(IF(COUNT(I14:I15),ROUND(SUM(I14:I15),0),""),"")</f>
        <v/>
      </c>
      <c r="J16" s="1" t="str">
        <f>+IFERROR(IF(COUNT(J14:J15),ROUND(SUM(J14:J15),0),""),"")</f>
        <v/>
      </c>
      <c r="K16" s="1" t="str">
        <f>+IFERROR(IF(COUNT(K14:K15),ROUND(SUM(K14:K15),0),""),"")</f>
        <v/>
      </c>
      <c r="L16" s="17" t="str">
        <f>+IFERROR(IF(COUNT(K16),ROUND(K16/'Shareholding Pattern'!$L$57*100,2),""),"")</f>
        <v/>
      </c>
      <c r="M16" s="37" t="str">
        <f>+IFERROR(IF(COUNT(M14:M15),ROUND(SUM(M14:M15),0),""),"")</f>
        <v/>
      </c>
      <c r="N16" s="37" t="str">
        <f>+IFERROR(IF(COUNT(N14:N15),ROUND(SUM(N14:N15),0),""),"")</f>
        <v/>
      </c>
      <c r="O16" s="37" t="str">
        <f>+IFERROR(IF(COUNT(O14:O15),ROUND(SUM(O14:O15),0),""),"")</f>
        <v/>
      </c>
      <c r="P16" s="17" t="str">
        <f>+IFERROR(IF(COUNT(O16),ROUND(O16/('Shareholding Pattern'!$P$58)*100,2),""),"")</f>
        <v/>
      </c>
      <c r="Q16" s="1" t="str">
        <f>+IFERROR(IF(COUNT(Q14:Q15),ROUND(SUM(Q14:Q15),0),""),"")</f>
        <v/>
      </c>
      <c r="R16" s="1" t="str">
        <f>+IFERROR(IF(COUNT(R14:R15),ROUND(SUM(R14:R15),0),""),"")</f>
        <v/>
      </c>
      <c r="S16" s="1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1" t="str">
        <f>+IFERROR(IF(COUNT(U14:U15),ROUND(SUM(U14:U15),0),""),"")</f>
        <v/>
      </c>
      <c r="V16" s="17" t="str">
        <f>+IFERROR(IF(COUNT(U16),ROUND(SUM(U16)/SUM(H16)*100,2),""),0)</f>
        <v/>
      </c>
      <c r="W16" s="1" t="str">
        <f>+IFERROR(IF(COUNT(W14:W15),ROUND(SUM(W14:W15),0),""),"")</f>
        <v/>
      </c>
      <c r="X16" s="17" t="str">
        <f>+IFERROR(IF(COUNT(W16),ROUND(SUM(W16)/SUM(H16)*100,2),""),0)</f>
        <v/>
      </c>
      <c r="Y16" s="1" t="str">
        <f>+IFERROR(IF(COUNT(Y14:Y15),ROUND(SUM(Y14:Y15),0),""),"")</f>
        <v/>
      </c>
    </row>
  </sheetData>
  <sheetProtection algorithmName="SHA-512" hashValue="TbnOzfXNUMG6P8EZ6vwFJoJLCf/RlPX++9KeLJXfZq5Q3PxtI2ghHeqiQ/Hub5z/p11500KO8GHULwkjpCo/yQ==" saltValue="Hv7BPCYlGAbESm/1DHDlDg==" spinCount="100000" sheet="1" objects="1" scenarios="1"/>
  <mergeCells count="19">
    <mergeCell ref="W9:X10"/>
    <mergeCell ref="Y9:Y11"/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  <mergeCell ref="Q9:Q11"/>
    <mergeCell ref="E9:E11"/>
    <mergeCell ref="U9:V10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Main Pattern with Names'!F22" display="Total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2" tint="-9.9978637043366805E-2"/>
  </sheetPr>
  <dimension ref="A1:AR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57031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25" width="15.42578125" customWidth="1"/>
    <col min="26" max="26" width="9.140625" customWidth="1"/>
    <col min="27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  <c r="Z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935</v>
      </c>
    </row>
    <row r="8" spans="5:44" ht="15" customHeight="1" x14ac:dyDescent="0.25">
      <c r="AR8" t="s">
        <v>937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13</v>
      </c>
      <c r="X9" s="351"/>
      <c r="Y9" s="351" t="s">
        <v>14</v>
      </c>
      <c r="AR9" t="s">
        <v>938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X10" s="351"/>
      <c r="Y10" s="351"/>
      <c r="AR10" t="s">
        <v>939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44" t="s">
        <v>20</v>
      </c>
      <c r="X11" s="44" t="s">
        <v>21</v>
      </c>
      <c r="Y11" s="351"/>
      <c r="AR11" t="s">
        <v>944</v>
      </c>
    </row>
    <row r="12" spans="5:44" ht="20.100000000000001" customHeight="1" x14ac:dyDescent="0.25">
      <c r="E12" s="9" t="s">
        <v>85</v>
      </c>
      <c r="F12" s="391" t="s">
        <v>41</v>
      </c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3"/>
      <c r="AR12" t="s">
        <v>940</v>
      </c>
    </row>
    <row r="13" spans="5:44" s="11" customFormat="1" ht="21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  <c r="AR13" s="11" t="s">
        <v>941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AR14" t="s">
        <v>942</v>
      </c>
    </row>
    <row r="15" spans="5:44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69"/>
    </row>
    <row r="16" spans="5:44" ht="20.100000000000001" customHeight="1" x14ac:dyDescent="0.25">
      <c r="E16" s="64"/>
      <c r="F16" s="39"/>
      <c r="G16" s="65" t="s">
        <v>19</v>
      </c>
      <c r="H16" s="1" t="str">
        <f>+IFERROR(IF(COUNT(H14:H15),ROUND(SUM(H14:H15),0),""),"")</f>
        <v/>
      </c>
      <c r="I16" s="1" t="str">
        <f>+IFERROR(IF(COUNT(I14:I15),ROUND(SUM(I14:I15),0),""),"")</f>
        <v/>
      </c>
      <c r="J16" s="1" t="str">
        <f>+IFERROR(IF(COUNT(J14:J15),ROUND(SUM(J14:J15),0),""),"")</f>
        <v/>
      </c>
      <c r="K16" s="1" t="str">
        <f>+IFERROR(IF(COUNT(K14:K15),ROUND(SUM(K14:K15),0),""),"")</f>
        <v/>
      </c>
      <c r="L16" s="17" t="str">
        <f>+IFERROR(IF(COUNT(K16),ROUND(K16/'Shareholding Pattern'!$L$57*100,2),""),"")</f>
        <v/>
      </c>
      <c r="M16" s="37" t="str">
        <f>+IFERROR(IF(COUNT(M14:M15),ROUND(SUM(M14:M15),0),""),"")</f>
        <v/>
      </c>
      <c r="N16" s="37" t="str">
        <f>+IFERROR(IF(COUNT(N14:N15),ROUND(SUM(N14:N15),0),""),"")</f>
        <v/>
      </c>
      <c r="O16" s="37" t="str">
        <f>+IFERROR(IF(COUNT(O14:O15),ROUND(SUM(O14:O15),0),""),"")</f>
        <v/>
      </c>
      <c r="P16" s="17" t="str">
        <f>+IFERROR(IF(COUNT(O16),ROUND(O16/('Shareholding Pattern'!$P$58)*100,2),""),"")</f>
        <v/>
      </c>
      <c r="Q16" s="1" t="str">
        <f>+IFERROR(IF(COUNT(Q14:Q15),ROUND(SUM(Q14:Q15),0),""),"")</f>
        <v/>
      </c>
      <c r="R16" s="1" t="str">
        <f>+IFERROR(IF(COUNT(R14:R15),ROUND(SUM(R14:R15),0),""),"")</f>
        <v/>
      </c>
      <c r="S16" s="1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1" t="str">
        <f>+IFERROR(IF(COUNT(U14:U15),ROUND(SUM(U14:U15),0),""),"")</f>
        <v/>
      </c>
      <c r="V16" s="17" t="str">
        <f>+IFERROR(IF(COUNT(U16),ROUND(SUM(U16)/SUM(H16)*100,2),""),0)</f>
        <v/>
      </c>
      <c r="W16" s="1" t="str">
        <f>+IFERROR(IF(COUNT(W14:W15),ROUND(SUM(W14:W15),0),""),"")</f>
        <v/>
      </c>
      <c r="X16" s="17" t="str">
        <f>+IFERROR(IF(COUNT(W16),ROUND(SUM(W16)/SUM(H16)*100,2),""),0)</f>
        <v/>
      </c>
      <c r="Y16" s="1" t="str">
        <f>+IFERROR(IF(COUNT(Y14:Y15),ROUND(SUM(Y14:Y15),0),""),"")</f>
        <v/>
      </c>
    </row>
  </sheetData>
  <sheetProtection algorithmName="SHA-512" hashValue="JQqsklrZJtLdyR/gbuaNZMNMBb+UhzyfRzZq42D5m4P+24SVZeuITw1mOEhFWJ+2JbiTHLGmoPB+Ovd2/gDJCQ==" saltValue="v4hHg2ozN8v3MM4mOqZvYw==" spinCount="100000" sheet="1" objects="1" scenarios="1"/>
  <mergeCells count="19">
    <mergeCell ref="Q9:Q11"/>
    <mergeCell ref="E9:E11"/>
    <mergeCell ref="U9:V10"/>
    <mergeCell ref="W9:X10"/>
    <mergeCell ref="Y9:Y11"/>
    <mergeCell ref="F12:Y12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23" display="Total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2" tint="-9.9978637043366805E-2"/>
  </sheetPr>
  <dimension ref="A1:XFC16"/>
  <sheetViews>
    <sheetView showGridLines="0" topLeftCell="A6" zoomScale="90" zoomScaleNormal="90" workbookViewId="0">
      <selection activeCell="A15" sqref="A15:XFD15"/>
    </sheetView>
  </sheetViews>
  <sheetFormatPr defaultColWidth="0" defaultRowHeight="15" x14ac:dyDescent="0.25"/>
  <cols>
    <col min="1" max="1" width="2.28515625" customWidth="1"/>
    <col min="2" max="2" width="2.140625" hidden="1" customWidth="1"/>
    <col min="3" max="3" width="2" hidden="1" customWidth="1"/>
    <col min="4" max="4" width="9.7109375" customWidth="1"/>
    <col min="5" max="5" width="33.28515625" customWidth="1"/>
    <col min="6" max="6" width="35.7109375" customWidth="1"/>
    <col min="7" max="7" width="15.28515625" customWidth="1"/>
    <col min="8" max="8" width="13.7109375" customWidth="1"/>
    <col min="9" max="11" width="14.5703125" customWidth="1"/>
    <col min="12" max="12" width="15.5703125" customWidth="1"/>
    <col min="13" max="13" width="13.5703125" customWidth="1"/>
    <col min="14" max="14" width="15.42578125" customWidth="1"/>
    <col min="15" max="15" width="16" customWidth="1"/>
    <col min="16" max="16" width="16.42578125" customWidth="1"/>
    <col min="17" max="17" width="8.7109375" customWidth="1"/>
    <col min="18" max="20" width="14.5703125" customWidth="1"/>
    <col min="21" max="21" width="19.140625" customWidth="1"/>
    <col min="22" max="22" width="15.42578125" customWidth="1"/>
    <col min="23" max="23" width="7.42578125" customWidth="1"/>
    <col min="24" max="24" width="15.42578125" customWidth="1"/>
    <col min="25" max="25" width="7.28515625" customWidth="1"/>
    <col min="26" max="26" width="15.42578125" customWidth="1"/>
    <col min="27" max="27" width="9.140625" customWidth="1"/>
    <col min="28" max="16383" width="7.28515625" hidden="1"/>
    <col min="16384" max="16384" width="1.28515625" hidden="1"/>
  </cols>
  <sheetData>
    <row r="1" spans="4:53" hidden="1" x14ac:dyDescent="0.25">
      <c r="I1">
        <v>0</v>
      </c>
    </row>
    <row r="2" spans="4:53" hidden="1" x14ac:dyDescent="0.25">
      <c r="E2" t="s">
        <v>533</v>
      </c>
      <c r="F2" t="s">
        <v>252</v>
      </c>
      <c r="G2" t="s">
        <v>963</v>
      </c>
      <c r="H2" t="s">
        <v>146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184</v>
      </c>
      <c r="AA2" t="s">
        <v>184</v>
      </c>
    </row>
    <row r="3" spans="4:53" ht="2.25" hidden="1" customHeight="1" x14ac:dyDescent="0.25">
      <c r="AR3" t="s">
        <v>935</v>
      </c>
      <c r="AS3" t="s">
        <v>937</v>
      </c>
      <c r="AT3" t="s">
        <v>938</v>
      </c>
      <c r="AU3" t="s">
        <v>939</v>
      </c>
      <c r="AV3" t="s">
        <v>944</v>
      </c>
      <c r="AW3" t="s">
        <v>940</v>
      </c>
      <c r="AX3" t="s">
        <v>941</v>
      </c>
      <c r="AY3" t="s">
        <v>942</v>
      </c>
      <c r="AZ3" t="s">
        <v>943</v>
      </c>
      <c r="BA3" t="s">
        <v>984</v>
      </c>
    </row>
    <row r="4" spans="4:53" ht="25.5" hidden="1" customHeight="1" x14ac:dyDescent="0.25"/>
    <row r="5" spans="4:53" ht="0.75" hidden="1" customHeight="1" x14ac:dyDescent="0.25"/>
    <row r="6" spans="4:53" ht="2.25" customHeight="1" x14ac:dyDescent="0.25"/>
    <row r="7" spans="4:53" ht="18" customHeight="1" x14ac:dyDescent="0.25">
      <c r="AR7" s="76"/>
    </row>
    <row r="8" spans="4:53" ht="15" customHeight="1" x14ac:dyDescent="0.25">
      <c r="AR8" s="76"/>
    </row>
    <row r="9" spans="4:53" ht="29.25" customHeight="1" x14ac:dyDescent="0.25">
      <c r="D9" s="369" t="s">
        <v>139</v>
      </c>
      <c r="E9" s="351" t="s">
        <v>34</v>
      </c>
      <c r="F9" s="351" t="s">
        <v>138</v>
      </c>
      <c r="G9" s="351" t="s">
        <v>1</v>
      </c>
      <c r="H9" s="327" t="s">
        <v>970</v>
      </c>
      <c r="I9" s="351" t="s">
        <v>3</v>
      </c>
      <c r="J9" s="351" t="s">
        <v>4</v>
      </c>
      <c r="K9" s="351" t="s">
        <v>5</v>
      </c>
      <c r="L9" s="351" t="s">
        <v>6</v>
      </c>
      <c r="M9" s="351" t="s">
        <v>7</v>
      </c>
      <c r="N9" s="351" t="s">
        <v>8</v>
      </c>
      <c r="O9" s="351"/>
      <c r="P9" s="351"/>
      <c r="Q9" s="351"/>
      <c r="R9" s="351" t="s">
        <v>9</v>
      </c>
      <c r="S9" s="351" t="s">
        <v>10</v>
      </c>
      <c r="T9" s="369" t="s">
        <v>136</v>
      </c>
      <c r="U9" s="351" t="s">
        <v>107</v>
      </c>
      <c r="V9" s="351" t="s">
        <v>12</v>
      </c>
      <c r="W9" s="351"/>
      <c r="X9" s="351" t="s">
        <v>13</v>
      </c>
      <c r="Y9" s="351"/>
      <c r="Z9" s="351" t="s">
        <v>14</v>
      </c>
      <c r="AR9" s="76"/>
    </row>
    <row r="10" spans="4:53" ht="31.5" customHeight="1" x14ac:dyDescent="0.25">
      <c r="D10" s="370"/>
      <c r="E10" s="351"/>
      <c r="F10" s="351"/>
      <c r="G10" s="351"/>
      <c r="H10" s="351"/>
      <c r="I10" s="351"/>
      <c r="J10" s="351"/>
      <c r="K10" s="351"/>
      <c r="L10" s="351"/>
      <c r="M10" s="351"/>
      <c r="N10" s="351" t="s">
        <v>15</v>
      </c>
      <c r="O10" s="351"/>
      <c r="P10" s="351"/>
      <c r="Q10" s="351" t="s">
        <v>16</v>
      </c>
      <c r="R10" s="351"/>
      <c r="S10" s="351"/>
      <c r="T10" s="370"/>
      <c r="U10" s="351"/>
      <c r="V10" s="351"/>
      <c r="W10" s="351"/>
      <c r="X10" s="351"/>
      <c r="Y10" s="351"/>
      <c r="Z10" s="351"/>
      <c r="AR10" s="76"/>
    </row>
    <row r="11" spans="4:53" ht="78.75" customHeight="1" x14ac:dyDescent="0.25">
      <c r="D11" s="371"/>
      <c r="E11" s="351"/>
      <c r="F11" s="351"/>
      <c r="G11" s="351"/>
      <c r="H11" s="351"/>
      <c r="I11" s="351"/>
      <c r="J11" s="351"/>
      <c r="K11" s="351"/>
      <c r="L11" s="351"/>
      <c r="M11" s="351"/>
      <c r="N11" s="44" t="s">
        <v>17</v>
      </c>
      <c r="O11" s="44" t="s">
        <v>18</v>
      </c>
      <c r="P11" s="44" t="s">
        <v>19</v>
      </c>
      <c r="Q11" s="351"/>
      <c r="R11" s="351"/>
      <c r="S11" s="351"/>
      <c r="T11" s="371"/>
      <c r="U11" s="351"/>
      <c r="V11" s="44" t="s">
        <v>20</v>
      </c>
      <c r="W11" s="44" t="s">
        <v>21</v>
      </c>
      <c r="X11" s="44" t="s">
        <v>20</v>
      </c>
      <c r="Y11" s="44" t="s">
        <v>21</v>
      </c>
      <c r="Z11" s="351"/>
      <c r="AR11" s="76"/>
    </row>
    <row r="12" spans="4:53" ht="19.5" customHeight="1" x14ac:dyDescent="0.25">
      <c r="D12" s="9" t="s">
        <v>85</v>
      </c>
      <c r="E12" s="95" t="s">
        <v>33</v>
      </c>
      <c r="F12" s="9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  <c r="AR12" s="76"/>
    </row>
    <row r="13" spans="4:53" s="11" customFormat="1" ht="22.5" hidden="1" customHeight="1" x14ac:dyDescent="0.25">
      <c r="D13" s="266"/>
      <c r="E13" s="91"/>
      <c r="F13" s="91"/>
      <c r="G13" s="10"/>
      <c r="H13" s="16"/>
      <c r="I13" s="16"/>
      <c r="J13" s="50"/>
      <c r="K13" s="50"/>
      <c r="L13" s="50" t="str">
        <f>+IFERROR(IF(COUNT(I13:K13),ROUND(SUM(I13:K13),0),""),"")</f>
        <v/>
      </c>
      <c r="M13" s="17" t="str">
        <f>+IFERROR(IF(COUNT(L13),ROUND(L13/'Shareholding Pattern'!$L$57*100,2),""),"")</f>
        <v/>
      </c>
      <c r="N13" s="55"/>
      <c r="O13" s="55"/>
      <c r="P13" s="55" t="str">
        <f>+IFERROR(IF(COUNT(N13:O13),ROUND(SUM(N13,O13),0),""),"")</f>
        <v/>
      </c>
      <c r="Q13" s="17" t="str">
        <f>+IFERROR(IF(COUNT(P13),ROUND(P13/('Shareholding Pattern'!$P$58)*100,2),""),"")</f>
        <v/>
      </c>
      <c r="R13" s="50"/>
      <c r="S13" s="50"/>
      <c r="T13" s="52" t="str">
        <f>+IFERROR(IF(COUNT(R13:S13),ROUND(SUM(R13:S13),0),""),"")</f>
        <v/>
      </c>
      <c r="U13" s="17" t="str">
        <f>+IFERROR(IF(COUNT(L13,T13),ROUND(SUM(T13,L13)/SUM('Shareholding Pattern'!$L$57,'Shareholding Pattern'!$T$57)*100,2),""),"")</f>
        <v/>
      </c>
      <c r="V13" s="50"/>
      <c r="W13" s="17" t="str">
        <f>+IFERROR(IF(COUNT(V13,I13),ROUND(SUM(V13)/SUM(I13)*100,2),""),0)</f>
        <v/>
      </c>
      <c r="X13" s="50"/>
      <c r="Y13" s="17" t="str">
        <f>+IFERROR(IF(COUNT(X13,I13),ROUND(SUM(X13)/SUM(I13)*100,2),""),0)</f>
        <v/>
      </c>
      <c r="Z13" s="16"/>
      <c r="AR13" s="76"/>
    </row>
    <row r="14" spans="4:53" ht="24.95" customHeight="1" x14ac:dyDescent="0.25">
      <c r="D14" s="114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7"/>
      <c r="AR14" s="76"/>
    </row>
    <row r="15" spans="4:53" hidden="1" x14ac:dyDescent="0.25">
      <c r="D15" s="49"/>
      <c r="Z15" s="269"/>
    </row>
    <row r="16" spans="4:53" ht="20.100000000000001" customHeight="1" x14ac:dyDescent="0.25">
      <c r="D16" s="64"/>
      <c r="E16" s="39"/>
      <c r="F16" s="39"/>
      <c r="G16" s="65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58" t="str">
        <f>+IFERROR(IF(COUNT(L14:L15),ROUND(SUM(L14:L15),0),""),"")</f>
        <v/>
      </c>
      <c r="M16" s="17" t="str">
        <f>+IFERROR(IF(COUNT(L16),ROUND(L16/'Shareholding Pattern'!$L$57*100,2),""),"")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38" t="str">
        <f>+IFERROR(IF(COUNT(P14:P15),ROUND(SUM(P14:P15),0),""),"")</f>
        <v/>
      </c>
      <c r="Q16" s="17" t="str">
        <f>+IFERROR(IF(COUNT(P16),ROUND(P16/('Shareholding Pattern'!$P$58)*100,2),""),"")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58" t="str">
        <f>+IFERROR(IF(COUNT(T14:T15),ROUND(SUM(T14:T15),0),""),"")</f>
        <v/>
      </c>
      <c r="U16" s="17" t="str">
        <f>+IFERROR(IF(COUNT(L16,T16),ROUND(SUM(T16,L16)/SUM('Shareholding Pattern'!$L$57,'Shareholding Pattern'!$T$57)*100,2),""),"")</f>
        <v/>
      </c>
      <c r="V16" s="58" t="str">
        <f>+IFERROR(IF(COUNT(V14:V15),ROUND(SUM(V14:V15),0),""),"")</f>
        <v/>
      </c>
      <c r="W16" s="17" t="str">
        <f>+IFERROR(IF(COUNT(V16,I16),ROUND(SUM(V16)/SUM(I16)*100,2),""),0)</f>
        <v/>
      </c>
      <c r="X16" s="58" t="str">
        <f>+IFERROR(IF(COUNT(X14:X15),ROUND(SUM(X14:X15),0),""),"")</f>
        <v/>
      </c>
      <c r="Y16" s="17" t="str">
        <f>+IFERROR(IF(COUNT(X16,I16),ROUND(SUM(X16)/SUM(I16)*100,2),""),0)</f>
        <v/>
      </c>
      <c r="Z16" s="58" t="str">
        <f>+IFERROR(IF(COUNT(Z14:Z15),ROUND(SUM(Z14:Z15),0),""),"")</f>
        <v/>
      </c>
    </row>
  </sheetData>
  <sheetProtection algorithmName="SHA-512" hashValue="/cuHZ0Fgj/c7reiVCWmtYJLJtMc8HGZtU09sp8HZ/bEaJMThFkBKmbw8yjRsOyj2cz+4qGn06fRwY2BLBfu4yw==" saltValue="PkzGOONhq4puJcwlQfhQ2Q==" spinCount="100000" sheet="1" objects="1" scenarios="1"/>
  <mergeCells count="20">
    <mergeCell ref="V9:W10"/>
    <mergeCell ref="X9:Y10"/>
    <mergeCell ref="Z9:Z11"/>
    <mergeCell ref="I9:I11"/>
    <mergeCell ref="J9:J11"/>
    <mergeCell ref="K9:K11"/>
    <mergeCell ref="L9:L11"/>
    <mergeCell ref="M9:M11"/>
    <mergeCell ref="N9:Q9"/>
    <mergeCell ref="U9:U11"/>
    <mergeCell ref="S9:S11"/>
    <mergeCell ref="T9:T11"/>
    <mergeCell ref="N10:P10"/>
    <mergeCell ref="R9:R11"/>
    <mergeCell ref="Q10:Q11"/>
    <mergeCell ref="D9:D11"/>
    <mergeCell ref="E9:E11"/>
    <mergeCell ref="F9:F11"/>
    <mergeCell ref="G9:G11"/>
    <mergeCell ref="H9:H11"/>
  </mergeCells>
  <dataValidations count="8">
    <dataValidation type="whole" operator="lessThanOrEqual" allowBlank="1" showInputMessage="1" showErrorMessage="1" sqref="Z13">
      <formula1>I13</formula1>
    </dataValidation>
    <dataValidation type="whole" operator="lessThanOrEqual" allowBlank="1" showInputMessage="1" showErrorMessage="1" sqref="X13">
      <formula1>I13</formula1>
    </dataValidation>
    <dataValidation type="whole" operator="lessThanOrEqual" allowBlank="1" showInputMessage="1" showErrorMessage="1" sqref="V13">
      <formula1>I13</formula1>
    </dataValidation>
    <dataValidation type="whole" operator="greaterThanOrEqual" allowBlank="1" showInputMessage="1" showErrorMessage="1" sqref="I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R13:S13 J13:K13 N13:O13">
      <formula1>0</formula1>
    </dataValidation>
    <dataValidation type="list" allowBlank="1" showInputMessage="1" showErrorMessage="1" sqref="E13">
      <formula1>$AR$3:$BA$3</formula1>
    </dataValidation>
    <dataValidation type="whole" operator="greaterThan" allowBlank="1" showInputMessage="1" showErrorMessage="1" sqref="H13">
      <formula1>0</formula1>
    </dataValidation>
  </dataValidations>
  <hyperlinks>
    <hyperlink ref="G16" location="'Shareholding Pattern'!F24" display="Total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B685DB"/>
  </sheetPr>
  <dimension ref="A1:AR19"/>
  <sheetViews>
    <sheetView showGridLines="0" topLeftCell="A7" zoomScale="90" zoomScaleNormal="90" workbookViewId="0">
      <selection activeCell="M15" sqref="M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7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3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20.100000000000001" customHeight="1" x14ac:dyDescent="0.25">
      <c r="E12" s="9" t="s">
        <v>86</v>
      </c>
      <c r="F12" s="56" t="s">
        <v>46</v>
      </c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4"/>
      <c r="AR12" t="s">
        <v>948</v>
      </c>
    </row>
    <row r="13" spans="5:44" s="11" customFormat="1" ht="17.2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X13"/>
      <c r="Y13" s="16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4.95" customHeight="1" x14ac:dyDescent="0.25">
      <c r="E15" s="304">
        <v>1</v>
      </c>
      <c r="F15" s="309" t="s">
        <v>997</v>
      </c>
      <c r="G15" s="310" t="s">
        <v>1000</v>
      </c>
      <c r="H15" s="51">
        <v>10479434</v>
      </c>
      <c r="I15" s="305"/>
      <c r="J15" s="305"/>
      <c r="K15" s="306">
        <f>+IFERROR(IF(COUNT(H15:J15),ROUND(SUM(H15:J15),0),""),"")</f>
        <v>10479434</v>
      </c>
      <c r="L15" s="55">
        <f>+IFERROR(IF(COUNT(K15),ROUND(K15/'Shareholding Pattern'!$L$57*100,2),""),"")</f>
        <v>1.4</v>
      </c>
      <c r="M15" s="307"/>
      <c r="N15" s="307"/>
      <c r="O15" s="308" t="str">
        <f>+IFERROR(IF(COUNT(M15:N15),ROUND(SUM(M15,N15),2),""),"")</f>
        <v/>
      </c>
      <c r="P15" s="308" t="str">
        <f>+IFERROR(IF(COUNT(O15),ROUND(O15/('Shareholding Pattern'!$P$58)*100,2),""),"")</f>
        <v/>
      </c>
      <c r="Q15" s="305"/>
      <c r="R15" s="305"/>
      <c r="S15" s="306" t="str">
        <f>+IFERROR(IF(COUNT(Q15:R15),ROUND(SUM(Q15:R15),0),""),"")</f>
        <v/>
      </c>
      <c r="T15" s="308">
        <f>+IFERROR(IF(COUNT(K15,S15),ROUND(SUM(S15,K15)/SUM('Shareholding Pattern'!$L$57,'Shareholding Pattern'!$T$57)*100,2),""),"")</f>
        <v>1.4</v>
      </c>
      <c r="U15" s="306"/>
      <c r="V15" s="308" t="str">
        <f>+IFERROR(IF(COUNT(U15),ROUND(SUM(U15)/SUM(H15)*100,2),""),0)</f>
        <v/>
      </c>
      <c r="W15" s="51">
        <v>10479434</v>
      </c>
    </row>
    <row r="16" spans="5:44" ht="24.95" customHeight="1" x14ac:dyDescent="0.25">
      <c r="E16" s="304">
        <v>2</v>
      </c>
      <c r="F16" s="314" t="s">
        <v>998</v>
      </c>
      <c r="G16" s="310" t="s">
        <v>1001</v>
      </c>
      <c r="H16" s="51">
        <v>10593000</v>
      </c>
      <c r="I16" s="305"/>
      <c r="J16" s="305"/>
      <c r="K16" s="306">
        <f>+IFERROR(IF(COUNT(H16:J16),ROUND(SUM(H16:J16),0),""),"")</f>
        <v>10593000</v>
      </c>
      <c r="L16" s="55">
        <f>+IFERROR(IF(COUNT(K16),ROUND(K16/'Shareholding Pattern'!$L$57*100,2),""),"")</f>
        <v>1.41</v>
      </c>
      <c r="M16" s="307"/>
      <c r="N16" s="307"/>
      <c r="O16" s="308" t="str">
        <f>+IFERROR(IF(COUNT(M16:N16),ROUND(SUM(M16,N16),2),""),"")</f>
        <v/>
      </c>
      <c r="P16" s="308" t="str">
        <f>+IFERROR(IF(COUNT(O16),ROUND(O16/('Shareholding Pattern'!$P$58)*100,2),""),"")</f>
        <v/>
      </c>
      <c r="Q16" s="305"/>
      <c r="R16" s="305"/>
      <c r="S16" s="306" t="str">
        <f>+IFERROR(IF(COUNT(Q16:R16),ROUND(SUM(Q16:R16),0),""),"")</f>
        <v/>
      </c>
      <c r="T16" s="308">
        <f>+IFERROR(IF(COUNT(K16,S16),ROUND(SUM(S16,K16)/SUM('Shareholding Pattern'!$L$57,'Shareholding Pattern'!$T$57)*100,2),""),"")</f>
        <v>1.41</v>
      </c>
      <c r="U16" s="306"/>
      <c r="V16" s="308" t="str">
        <f>+IFERROR(IF(COUNT(U16),ROUND(SUM(U16)/SUM(H16)*100,2),""),0)</f>
        <v/>
      </c>
      <c r="W16" s="51">
        <v>10593000</v>
      </c>
    </row>
    <row r="17" spans="5:23" ht="24.95" customHeight="1" x14ac:dyDescent="0.25">
      <c r="E17" s="304">
        <v>3</v>
      </c>
      <c r="F17" s="314" t="s">
        <v>999</v>
      </c>
      <c r="G17" s="310" t="s">
        <v>1002</v>
      </c>
      <c r="H17" s="51">
        <v>7796320</v>
      </c>
      <c r="I17" s="305"/>
      <c r="J17" s="305"/>
      <c r="K17" s="306">
        <f>+IFERROR(IF(COUNT(H17:J17),ROUND(SUM(H17:J17),0),""),"")</f>
        <v>7796320</v>
      </c>
      <c r="L17" s="55">
        <f>+IFERROR(IF(COUNT(K17),ROUND(K17/'Shareholding Pattern'!$L$57*100,2),""),"")</f>
        <v>1.04</v>
      </c>
      <c r="M17" s="307"/>
      <c r="N17" s="307"/>
      <c r="O17" s="308" t="str">
        <f>+IFERROR(IF(COUNT(M17:N17),ROUND(SUM(M17,N17),2),""),"")</f>
        <v/>
      </c>
      <c r="P17" s="308" t="str">
        <f>+IFERROR(IF(COUNT(O17),ROUND(O17/('Shareholding Pattern'!$P$58)*100,2),""),"")</f>
        <v/>
      </c>
      <c r="Q17" s="305"/>
      <c r="R17" s="305"/>
      <c r="S17" s="306" t="str">
        <f>+IFERROR(IF(COUNT(Q17:R17),ROUND(SUM(Q17:R17),0),""),"")</f>
        <v/>
      </c>
      <c r="T17" s="308">
        <f>+IFERROR(IF(COUNT(K17,S17),ROUND(SUM(S17,K17)/SUM('Shareholding Pattern'!$L$57,'Shareholding Pattern'!$T$57)*100,2),""),"")</f>
        <v>1.04</v>
      </c>
      <c r="U17" s="306"/>
      <c r="V17" s="308" t="str">
        <f>+IFERROR(IF(COUNT(U17),ROUND(SUM(U17)/SUM(H17)*100,2),""),0)</f>
        <v/>
      </c>
      <c r="W17" s="51">
        <v>7796320</v>
      </c>
    </row>
    <row r="18" spans="5:23" ht="24.95" hidden="1" customHeight="1" x14ac:dyDescent="0.25"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269"/>
    </row>
    <row r="19" spans="5:23" ht="20.100000000000001" customHeight="1" x14ac:dyDescent="0.25">
      <c r="E19" s="40"/>
      <c r="F19" s="156"/>
      <c r="G19" s="84" t="s">
        <v>19</v>
      </c>
      <c r="H19" s="58">
        <f>+IFERROR(IF(COUNT(H14:H18),ROUND(SUM(H14:H18),0),""),"")</f>
        <v>28868754</v>
      </c>
      <c r="I19" s="58" t="str">
        <f>+IFERROR(IF(COUNT(I14:I18),ROUND(SUM(I14:I18),0),""),"")</f>
        <v/>
      </c>
      <c r="J19" s="58" t="str">
        <f>+IFERROR(IF(COUNT(J14:J18),ROUND(SUM(J14:J18),0),""),"")</f>
        <v/>
      </c>
      <c r="K19" s="58">
        <f>+IFERROR(IF(COUNT(K14:K18),ROUND(SUM(K14:K18),0),""),"")</f>
        <v>28868754</v>
      </c>
      <c r="L19" s="17">
        <f>+IFERROR(IF(COUNT(K19),ROUND(K19/'Shareholding Pattern'!$L$57*100,2),""),"")</f>
        <v>3.85</v>
      </c>
      <c r="M19" s="38" t="str">
        <f>+IFERROR(IF(COUNT(M14:M18),ROUND(SUM(M14:M18),0),""),"")</f>
        <v/>
      </c>
      <c r="N19" s="38" t="str">
        <f>+IFERROR(IF(COUNT(N14:N18),ROUND(SUM(N14:N18),0),""),"")</f>
        <v/>
      </c>
      <c r="O19" s="38" t="str">
        <f>+IFERROR(IF(COUNT(O14:O18),ROUND(SUM(O14:O18),0),""),"")</f>
        <v/>
      </c>
      <c r="P19" s="17" t="str">
        <f>+IFERROR(IF(COUNT(O19),ROUND(O19/('Shareholding Pattern'!$P$58)*100,2),""),"")</f>
        <v/>
      </c>
      <c r="Q19" s="58" t="str">
        <f>+IFERROR(IF(COUNT(Q14:Q18),ROUND(SUM(Q14:Q18),0),""),"")</f>
        <v/>
      </c>
      <c r="R19" s="58" t="str">
        <f>+IFERROR(IF(COUNT(R14:R18),ROUND(SUM(R14:R18),0),""),"")</f>
        <v/>
      </c>
      <c r="S19" s="58" t="str">
        <f>+IFERROR(IF(COUNT(S14:S18),ROUND(SUM(S14:S18),0),""),"")</f>
        <v/>
      </c>
      <c r="T19" s="17">
        <f>+IFERROR(IF(COUNT(K19,S19),ROUND(SUM(S19,K19)/SUM('Shareholding Pattern'!$L$57,'Shareholding Pattern'!$T$57)*100,2),""),"")</f>
        <v>3.85</v>
      </c>
      <c r="U19" s="58" t="str">
        <f>+IFERROR(IF(COUNT(U14:U18),ROUND(SUM(U14:U18),0),""),"")</f>
        <v/>
      </c>
      <c r="V19" s="17" t="str">
        <f>+IFERROR(IF(COUNT(U19),ROUND(SUM(U19)/SUM(H19)*100,2),""),0)</f>
        <v/>
      </c>
      <c r="W19" s="58">
        <f>+IFERROR(IF(COUNT(W14:W18),ROUND(SUM(W14:W18),0),""),"")</f>
        <v>28868754</v>
      </c>
    </row>
  </sheetData>
  <sheetProtection algorithmName="SHA-512" hashValue="V6X72HAPLa476hhHKxd5EAfnZA+1XnCmDkIFfg0ueMYLYWFPtWGn6eeW2kcnhIwuJq3FNv+UCiHjXyMShYbfsg==" saltValue="MpqleWn7hCWK2MCkYqQpGg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5">
    <dataValidation type="whole" operator="lessThanOrEqual" allowBlank="1" showInputMessage="1" showErrorMessage="1" sqref="W13 W15:W17">
      <formula1>H13</formula1>
    </dataValidation>
    <dataValidation type="whole" operator="lessThanOrEqual" allowBlank="1" showInputMessage="1" showErrorMessage="1" sqref="U13 U15:U17">
      <formula1>H13</formula1>
    </dataValidation>
    <dataValidation type="whole" operator="lessThanOrEqual" allowBlank="1" showInputMessage="1" showErrorMessage="1" sqref="Y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 G15:G17">
      <formula1>10</formula1>
    </dataValidation>
    <dataValidation type="whole" operator="greaterThanOrEqual" allowBlank="1" showInputMessage="1" showErrorMessage="1" sqref="Q13:R13 H13:J13 M13:N13 M15:N17 Q15:R17 H15:J17">
      <formula1>0</formula1>
    </dataValidation>
  </dataValidations>
  <hyperlinks>
    <hyperlink ref="G19" location="'Shareholding Pattern'!F30" display="Total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B685DB"/>
  </sheetPr>
  <dimension ref="A1:AR16"/>
  <sheetViews>
    <sheetView showGridLines="0" topLeftCell="A20" zoomScale="90" zoomScaleNormal="90" workbookViewId="0">
      <selection activeCell="F12" sqref="F12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6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20.100000000000001" customHeight="1" x14ac:dyDescent="0.25">
      <c r="E12" s="9" t="s">
        <v>87</v>
      </c>
      <c r="F12" s="56" t="s">
        <v>47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4.95" hidden="1" customHeight="1" x14ac:dyDescent="0.25"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69"/>
      <c r="AR15" t="s">
        <v>949</v>
      </c>
    </row>
    <row r="16" spans="5:44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943</v>
      </c>
    </row>
  </sheetData>
  <sheetProtection algorithmName="SHA-512" hashValue="wfynsFD2YlI7gQJhKcgQ2KLUsyICCAJKI1OzG4eiXBcKKx7mYXTX1qE/8uo5AbU61OjFmbG60YLBmtbB6Djp7A==" saltValue="OI02jC36/uMT0to6nSku4A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1" display="Total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B685DB"/>
  </sheetPr>
  <dimension ref="A1:AR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7.855468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18.75" customHeight="1" x14ac:dyDescent="0.25">
      <c r="E12" s="9" t="s">
        <v>88</v>
      </c>
      <c r="F12" s="56" t="s">
        <v>48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  <c r="AR15" t="s">
        <v>949</v>
      </c>
    </row>
    <row r="16" spans="5:44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943</v>
      </c>
    </row>
  </sheetData>
  <sheetProtection algorithmName="SHA-512" hashValue="6783PeSP3zUhPwcgVZhaoG/b9unzfzCVBrTvYAbLbLJr8nsPALRZTdDhJRVCGotnDM+jvcLW6Bzcg8kwBvIxJw==" saltValue="8s8a35ReRODfXj7lTMkcLA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2" display="Total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B685DB"/>
  </sheetPr>
  <dimension ref="A1:AR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9.425781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20.100000000000001" customHeight="1" x14ac:dyDescent="0.25">
      <c r="E12" s="9" t="s">
        <v>89</v>
      </c>
      <c r="F12" s="56" t="s">
        <v>49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0.100000000000001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  <c r="AR15" t="s">
        <v>949</v>
      </c>
    </row>
    <row r="16" spans="5:44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943</v>
      </c>
    </row>
  </sheetData>
  <sheetProtection algorithmName="SHA-512" hashValue="qgptLJfuhmw9MP3RPMfcYBwqZ42W+z1F63BtdT0S0G+rhyXp4Jezp8BcIho/XM5K1HgsSHyeNoyUumA799Zzfg==" saltValue="52Twe70pZPPQ8BEzhTm3xg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3" display="Total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XFC16"/>
  <sheetViews>
    <sheetView showGridLines="0" topLeftCell="C7" workbookViewId="0">
      <selection activeCell="G15" sqref="G15"/>
    </sheetView>
  </sheetViews>
  <sheetFormatPr defaultColWidth="0" defaultRowHeight="15" zeroHeight="1" x14ac:dyDescent="0.25"/>
  <cols>
    <col min="1" max="1" width="2.7109375" style="18" hidden="1" customWidth="1"/>
    <col min="2" max="2" width="2.140625" style="18" hidden="1" customWidth="1"/>
    <col min="3" max="4" width="2.28515625" style="18" customWidth="1"/>
    <col min="5" max="5" width="5.5703125" style="18" customWidth="1"/>
    <col min="6" max="6" width="72.140625" style="18" customWidth="1"/>
    <col min="7" max="7" width="11.5703125" style="18" customWidth="1"/>
    <col min="8" max="8" width="2.42578125" style="18" customWidth="1"/>
    <col min="9" max="9" width="2.5703125" style="18" customWidth="1"/>
    <col min="10" max="10" width="3" style="18" customWidth="1"/>
    <col min="11" max="19" width="9.140625" style="18" hidden="1"/>
    <col min="20" max="16383" width="3.85546875" style="18" hidden="1"/>
    <col min="16384" max="16384" width="5.42578125" style="18" hidden="1"/>
  </cols>
  <sheetData>
    <row r="1" spans="1:21" hidden="1" x14ac:dyDescent="0.25">
      <c r="A1" s="18" t="s">
        <v>253</v>
      </c>
      <c r="T1" s="18" t="s">
        <v>253</v>
      </c>
      <c r="U1" s="18" t="s">
        <v>112</v>
      </c>
    </row>
    <row r="2" spans="1:21" hidden="1" x14ac:dyDescent="0.25">
      <c r="U2" s="18" t="s">
        <v>123</v>
      </c>
    </row>
    <row r="3" spans="1:21" hidden="1" x14ac:dyDescent="0.25"/>
    <row r="4" spans="1:21" hidden="1" x14ac:dyDescent="0.25"/>
    <row r="5" spans="1:21" hidden="1" x14ac:dyDescent="0.25"/>
    <row r="6" spans="1:21" ht="15" hidden="1" customHeight="1" x14ac:dyDescent="0.25"/>
    <row r="7" spans="1:21" ht="30" customHeight="1" x14ac:dyDescent="0.25"/>
    <row r="8" spans="1:21" ht="30" customHeight="1" x14ac:dyDescent="0.25">
      <c r="E8" s="66" t="s">
        <v>134</v>
      </c>
      <c r="F8" s="31" t="s">
        <v>126</v>
      </c>
      <c r="G8" s="32" t="s">
        <v>127</v>
      </c>
    </row>
    <row r="9" spans="1:21" ht="20.100000000000001" customHeight="1" x14ac:dyDescent="0.25">
      <c r="E9" s="28">
        <v>1</v>
      </c>
      <c r="F9" s="67" t="s">
        <v>128</v>
      </c>
      <c r="G9" s="290" t="s">
        <v>123</v>
      </c>
      <c r="R9" s="18" t="s">
        <v>314</v>
      </c>
    </row>
    <row r="10" spans="1:21" ht="20.100000000000001" customHeight="1" x14ac:dyDescent="0.25">
      <c r="E10" s="29">
        <v>2</v>
      </c>
      <c r="F10" s="68" t="s">
        <v>129</v>
      </c>
      <c r="G10" s="291" t="s">
        <v>123</v>
      </c>
      <c r="R10" s="18" t="s">
        <v>317</v>
      </c>
    </row>
    <row r="11" spans="1:21" ht="20.100000000000001" customHeight="1" x14ac:dyDescent="0.25">
      <c r="E11" s="29">
        <v>3</v>
      </c>
      <c r="F11" s="69" t="s">
        <v>130</v>
      </c>
      <c r="G11" s="291" t="s">
        <v>123</v>
      </c>
      <c r="R11" s="18" t="s">
        <v>320</v>
      </c>
    </row>
    <row r="12" spans="1:21" ht="30" x14ac:dyDescent="0.25">
      <c r="E12" s="29">
        <v>4</v>
      </c>
      <c r="F12" s="70" t="s">
        <v>131</v>
      </c>
      <c r="G12" s="291" t="s">
        <v>123</v>
      </c>
      <c r="R12" s="18" t="s">
        <v>323</v>
      </c>
    </row>
    <row r="13" spans="1:21" ht="21.75" customHeight="1" x14ac:dyDescent="0.25">
      <c r="E13" s="29">
        <v>5</v>
      </c>
      <c r="F13" s="68" t="s">
        <v>132</v>
      </c>
      <c r="G13" s="291" t="s">
        <v>123</v>
      </c>
      <c r="R13" s="18" t="s">
        <v>326</v>
      </c>
    </row>
    <row r="14" spans="1:21" s="122" customFormat="1" ht="20.100000000000001" customHeight="1" x14ac:dyDescent="0.25">
      <c r="A14" s="18"/>
      <c r="B14" s="18"/>
      <c r="C14" s="18"/>
      <c r="D14" s="18"/>
      <c r="E14" s="127">
        <v>6</v>
      </c>
      <c r="F14" s="128" t="s">
        <v>133</v>
      </c>
      <c r="G14" s="292" t="s">
        <v>123</v>
      </c>
      <c r="R14" s="122" t="s">
        <v>329</v>
      </c>
    </row>
    <row r="15" spans="1:21" s="122" customFormat="1" ht="20.100000000000001" customHeight="1" x14ac:dyDescent="0.25">
      <c r="A15" s="18"/>
      <c r="B15" s="18"/>
      <c r="C15" s="18"/>
      <c r="D15" s="18"/>
      <c r="E15" s="30">
        <v>7</v>
      </c>
      <c r="F15" s="71" t="s">
        <v>310</v>
      </c>
      <c r="G15" s="293" t="s">
        <v>123</v>
      </c>
      <c r="R15" s="122" t="s">
        <v>310</v>
      </c>
    </row>
    <row r="16" spans="1:21" x14ac:dyDescent="0.25"/>
  </sheetData>
  <sheetProtection algorithmName="SHA-512" hashValue="TOymSc+GW3kWj1Ztu+ayfmlJJbg7uYKjYWkZBpO9aWF0PDVLCPRMojewwguWuPyyFgdDTbF4UBQh4e7n/QBMzw==" saltValue="eYxN5FNtDHSx/kgCDkSHqg==" spinCount="100000" sheet="1" objects="1" scenarios="1"/>
  <dataValidations count="1">
    <dataValidation type="list" allowBlank="1" showInputMessage="1" showErrorMessage="1" sqref="G9:G15">
      <formula1>$U$1:$U$2</formula1>
    </dataValidation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B685DB"/>
  </sheetPr>
  <dimension ref="A1:AR20"/>
  <sheetViews>
    <sheetView showGridLines="0" topLeftCell="A7" zoomScale="90" zoomScaleNormal="90" workbookViewId="0">
      <selection activeCell="F12" sqref="F12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9.285156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4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15.75" x14ac:dyDescent="0.25">
      <c r="E12" s="9" t="s">
        <v>90</v>
      </c>
      <c r="F12" s="56" t="s">
        <v>50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4.95" customHeight="1" x14ac:dyDescent="0.25">
      <c r="E15" s="304">
        <v>1</v>
      </c>
      <c r="F15" s="314" t="s">
        <v>1003</v>
      </c>
      <c r="G15" s="310" t="s">
        <v>1007</v>
      </c>
      <c r="H15" s="51">
        <v>9205004</v>
      </c>
      <c r="I15" s="305"/>
      <c r="J15" s="305"/>
      <c r="K15" s="306">
        <f>+IFERROR(IF(COUNT(H15:J15),ROUND(SUM(H15:J15),0),""),"")</f>
        <v>9205004</v>
      </c>
      <c r="L15" s="55">
        <f>+IFERROR(IF(COUNT(K15),ROUND(K15/'Shareholding Pattern'!$L$57*100,2),""),"")</f>
        <v>1.23</v>
      </c>
      <c r="M15" s="307"/>
      <c r="N15" s="307"/>
      <c r="O15" s="308" t="str">
        <f>+IFERROR(IF(COUNT(M15:N15),ROUND(SUM(M15,N15),2),""),"")</f>
        <v/>
      </c>
      <c r="P15" s="308" t="str">
        <f>+IFERROR(IF(COUNT(O15),ROUND(O15/('Shareholding Pattern'!$P$58)*100,2),""),"")</f>
        <v/>
      </c>
      <c r="Q15" s="305"/>
      <c r="R15" s="305"/>
      <c r="S15" s="306" t="str">
        <f>+IFERROR(IF(COUNT(Q15:R15),ROUND(SUM(Q15:R15),0),""),"")</f>
        <v/>
      </c>
      <c r="T15" s="308">
        <f>+IFERROR(IF(COUNT(K15,S15),ROUND(SUM(S15,K15)/SUM('Shareholding Pattern'!$L$57,'Shareholding Pattern'!$T$57)*100,2),""),"")</f>
        <v>1.23</v>
      </c>
      <c r="U15" s="306"/>
      <c r="V15" s="308" t="str">
        <f>+IFERROR(IF(COUNT(U15),ROUND(SUM(U15)/SUM(H15)*100,2),""),0)</f>
        <v/>
      </c>
      <c r="W15" s="51">
        <v>9205004</v>
      </c>
    </row>
    <row r="16" spans="5:44" ht="24.95" customHeight="1" x14ac:dyDescent="0.25">
      <c r="E16" s="304">
        <v>2</v>
      </c>
      <c r="F16" s="309" t="s">
        <v>1004</v>
      </c>
      <c r="G16" s="310" t="s">
        <v>1008</v>
      </c>
      <c r="H16" s="51">
        <v>10460000</v>
      </c>
      <c r="I16" s="305"/>
      <c r="J16" s="305"/>
      <c r="K16" s="306">
        <f>+IFERROR(IF(COUNT(H16:J16),ROUND(SUM(H16:J16),0),""),"")</f>
        <v>10460000</v>
      </c>
      <c r="L16" s="55">
        <f>+IFERROR(IF(COUNT(K16),ROUND(K16/'Shareholding Pattern'!$L$57*100,2),""),"")</f>
        <v>1.39</v>
      </c>
      <c r="M16" s="307"/>
      <c r="N16" s="307"/>
      <c r="O16" s="308" t="str">
        <f>+IFERROR(IF(COUNT(M16:N16),ROUND(SUM(M16,N16),2),""),"")</f>
        <v/>
      </c>
      <c r="P16" s="308" t="str">
        <f>+IFERROR(IF(COUNT(O16),ROUND(O16/('Shareholding Pattern'!$P$58)*100,2),""),"")</f>
        <v/>
      </c>
      <c r="Q16" s="305"/>
      <c r="R16" s="305"/>
      <c r="S16" s="306" t="str">
        <f>+IFERROR(IF(COUNT(Q16:R16),ROUND(SUM(Q16:R16),0),""),"")</f>
        <v/>
      </c>
      <c r="T16" s="308">
        <f>+IFERROR(IF(COUNT(K16,S16),ROUND(SUM(S16,K16)/SUM('Shareholding Pattern'!$L$57,'Shareholding Pattern'!$T$57)*100,2),""),"")</f>
        <v>1.39</v>
      </c>
      <c r="U16" s="306"/>
      <c r="V16" s="308" t="str">
        <f>+IFERROR(IF(COUNT(U16),ROUND(SUM(U16)/SUM(H16)*100,2),""),0)</f>
        <v/>
      </c>
      <c r="W16" s="51">
        <v>10460000</v>
      </c>
    </row>
    <row r="17" spans="5:44" ht="24.95" customHeight="1" x14ac:dyDescent="0.25">
      <c r="E17" s="304">
        <v>3</v>
      </c>
      <c r="F17" s="309" t="s">
        <v>1005</v>
      </c>
      <c r="G17" s="310" t="s">
        <v>1009</v>
      </c>
      <c r="H17" s="51">
        <v>20241642</v>
      </c>
      <c r="I17" s="305"/>
      <c r="J17" s="305"/>
      <c r="K17" s="306">
        <f>+IFERROR(IF(COUNT(H17:J17),ROUND(SUM(H17:J17),0),""),"")</f>
        <v>20241642</v>
      </c>
      <c r="L17" s="55">
        <f>+IFERROR(IF(COUNT(K17),ROUND(K17/'Shareholding Pattern'!$L$57*100,2),""),"")</f>
        <v>2.7</v>
      </c>
      <c r="M17" s="307"/>
      <c r="N17" s="307"/>
      <c r="O17" s="308" t="str">
        <f>+IFERROR(IF(COUNT(M17:N17),ROUND(SUM(M17,N17),2),""),"")</f>
        <v/>
      </c>
      <c r="P17" s="308" t="str">
        <f>+IFERROR(IF(COUNT(O17),ROUND(O17/('Shareholding Pattern'!$P$58)*100,2),""),"")</f>
        <v/>
      </c>
      <c r="Q17" s="305"/>
      <c r="R17" s="305"/>
      <c r="S17" s="306" t="str">
        <f>+IFERROR(IF(COUNT(Q17:R17),ROUND(SUM(Q17:R17),0),""),"")</f>
        <v/>
      </c>
      <c r="T17" s="308">
        <f>+IFERROR(IF(COUNT(K17,S17),ROUND(SUM(S17,K17)/SUM('Shareholding Pattern'!$L$57,'Shareholding Pattern'!$T$57)*100,2),""),"")</f>
        <v>2.7</v>
      </c>
      <c r="U17" s="306"/>
      <c r="V17" s="308" t="str">
        <f>+IFERROR(IF(COUNT(U17),ROUND(SUM(U17)/SUM(H17)*100,2),""),0)</f>
        <v/>
      </c>
      <c r="W17" s="51">
        <v>20241642</v>
      </c>
    </row>
    <row r="18" spans="5:44" ht="24.95" customHeight="1" x14ac:dyDescent="0.25">
      <c r="E18" s="304">
        <v>4</v>
      </c>
      <c r="F18" s="314" t="s">
        <v>1006</v>
      </c>
      <c r="G18" s="310" t="s">
        <v>1010</v>
      </c>
      <c r="H18" s="51">
        <v>27125383</v>
      </c>
      <c r="I18" s="305"/>
      <c r="J18" s="305"/>
      <c r="K18" s="306">
        <f>+IFERROR(IF(COUNT(H18:J18),ROUND(SUM(H18:J18),0),""),"")</f>
        <v>27125383</v>
      </c>
      <c r="L18" s="55">
        <f>+IFERROR(IF(COUNT(K18),ROUND(K18/'Shareholding Pattern'!$L$57*100,2),""),"")</f>
        <v>3.62</v>
      </c>
      <c r="M18" s="307"/>
      <c r="N18" s="307"/>
      <c r="O18" s="308" t="str">
        <f>+IFERROR(IF(COUNT(M18:N18),ROUND(SUM(M18,N18),2),""),"")</f>
        <v/>
      </c>
      <c r="P18" s="308" t="str">
        <f>+IFERROR(IF(COUNT(O18),ROUND(O18/('Shareholding Pattern'!$P$58)*100,2),""),"")</f>
        <v/>
      </c>
      <c r="Q18" s="305"/>
      <c r="R18" s="305"/>
      <c r="S18" s="306" t="str">
        <f>+IFERROR(IF(COUNT(Q18:R18),ROUND(SUM(Q18:R18),0),""),"")</f>
        <v/>
      </c>
      <c r="T18" s="308">
        <f>+IFERROR(IF(COUNT(K18,S18),ROUND(SUM(S18,K18)/SUM('Shareholding Pattern'!$L$57,'Shareholding Pattern'!$T$57)*100,2),""),"")</f>
        <v>3.62</v>
      </c>
      <c r="U18" s="306"/>
      <c r="V18" s="308" t="str">
        <f>+IFERROR(IF(COUNT(U18),ROUND(SUM(U18)/SUM(H18)*100,2),""),0)</f>
        <v/>
      </c>
      <c r="W18" s="51">
        <v>27125383</v>
      </c>
    </row>
    <row r="19" spans="5:44" ht="24.95" hidden="1" customHeight="1" x14ac:dyDescent="0.25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269"/>
      <c r="AR19" t="s">
        <v>949</v>
      </c>
    </row>
    <row r="20" spans="5:44" ht="20.100000000000001" customHeight="1" x14ac:dyDescent="0.25">
      <c r="E20" s="40"/>
      <c r="F20" s="39"/>
      <c r="G20" s="84" t="s">
        <v>19</v>
      </c>
      <c r="H20" s="58">
        <f>+IFERROR(IF(COUNT(H14:H19),ROUND(SUM(H14:H19),0),""),"")</f>
        <v>67032029</v>
      </c>
      <c r="I20" s="58" t="str">
        <f>+IFERROR(IF(COUNT(I14:I19),ROUND(SUM(I14:I19),0),""),"")</f>
        <v/>
      </c>
      <c r="J20" s="58" t="str">
        <f>+IFERROR(IF(COUNT(J14:J19),ROUND(SUM(J14:J19),0),""),"")</f>
        <v/>
      </c>
      <c r="K20" s="58">
        <f>+IFERROR(IF(COUNT(K14:K19),ROUND(SUM(K14:K19),0),""),"")</f>
        <v>67032029</v>
      </c>
      <c r="L20" s="17">
        <f>+IFERROR(IF(COUNT(K20),ROUND(K20/'Shareholding Pattern'!$L$57*100,2),""),"")</f>
        <v>8.94</v>
      </c>
      <c r="M20" s="38" t="str">
        <f>+IFERROR(IF(COUNT(M14:M19),ROUND(SUM(M14:M19),0),""),"")</f>
        <v/>
      </c>
      <c r="N20" s="38" t="str">
        <f>+IFERROR(IF(COUNT(N14:N19),ROUND(SUM(N14:N19),0),""),"")</f>
        <v/>
      </c>
      <c r="O20" s="38" t="str">
        <f>+IFERROR(IF(COUNT(O14:O19),ROUND(SUM(O14:O19),0),""),"")</f>
        <v/>
      </c>
      <c r="P20" s="17" t="str">
        <f>+IFERROR(IF(COUNT(O20),ROUND(O20/('Shareholding Pattern'!$P$58)*100,2),""),"")</f>
        <v/>
      </c>
      <c r="Q20" s="58" t="str">
        <f>+IFERROR(IF(COUNT(Q14:Q19),ROUND(SUM(Q14:Q19),0),""),"")</f>
        <v/>
      </c>
      <c r="R20" s="58" t="str">
        <f>+IFERROR(IF(COUNT(R14:R19),ROUND(SUM(R14:R19),0),""),"")</f>
        <v/>
      </c>
      <c r="S20" s="58" t="str">
        <f>+IFERROR(IF(COUNT(S14:S19),ROUND(SUM(S14:S19),0),""),"")</f>
        <v/>
      </c>
      <c r="T20" s="17">
        <f>+IFERROR(IF(COUNT(K20,S20),ROUND(SUM(S20,K20)/SUM('Shareholding Pattern'!$L$57,'Shareholding Pattern'!$T$57)*100,2),""),"")</f>
        <v>8.94</v>
      </c>
      <c r="U20" s="58" t="str">
        <f>+IFERROR(IF(COUNT(U14:U19),ROUND(SUM(U14:U19),0),""),"")</f>
        <v/>
      </c>
      <c r="V20" s="17" t="str">
        <f>+IFERROR(IF(COUNT(U20),ROUND(SUM(U20)/SUM(H20)*100,2),""),0)</f>
        <v/>
      </c>
      <c r="W20" s="58">
        <f>+IFERROR(IF(COUNT(W14:W19),ROUND(SUM(W14:W19),0),""),"")</f>
        <v>67032029</v>
      </c>
      <c r="AR20" t="s">
        <v>943</v>
      </c>
    </row>
  </sheetData>
  <sheetProtection algorithmName="SHA-512" hashValue="A/rCnzIqgxcD0QAPkg4/+OlHNwyRRjyqjzT5wrDgLL/RHkHkDsVF5aVbR+5wM5TdyhjpGGQ6ZEspiqoD28V+sw==" saltValue="yonpvKB9di8RfhDHIQAqbQ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 W15:W18">
      <formula1>H13</formula1>
    </dataValidation>
    <dataValidation type="whole" operator="lessThanOrEqual" allowBlank="1" showInputMessage="1" showErrorMessage="1" sqref="U13 U15:U18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 G15:G18">
      <formula1>10</formula1>
    </dataValidation>
    <dataValidation type="whole" operator="greaterThanOrEqual" allowBlank="1" showInputMessage="1" showErrorMessage="1" sqref="Q13:R13 M13:N13 H13:J13 Q15:R18 M15:N18 H15:J18">
      <formula1>0</formula1>
    </dataValidation>
  </dataValidations>
  <hyperlinks>
    <hyperlink ref="G20" location="'Shareholding Pattern'!F34" display="Total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B685DB"/>
  </sheetPr>
  <dimension ref="A1:AR16"/>
  <sheetViews>
    <sheetView showGridLines="0" topLeftCell="A7" zoomScale="90" zoomScaleNormal="90" workbookViewId="0">
      <selection activeCell="A7" sqref="A7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57031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18.75" customHeight="1" x14ac:dyDescent="0.25">
      <c r="E12" s="9" t="s">
        <v>94</v>
      </c>
      <c r="F12" s="56" t="s">
        <v>31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0.100000000000001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  <c r="AR15" t="s">
        <v>949</v>
      </c>
    </row>
    <row r="16" spans="5:44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943</v>
      </c>
    </row>
  </sheetData>
  <sheetProtection algorithmName="SHA-512" hashValue="HEdrFelIrtzb58Nufvs9vpXRiRLZZdeZdSvPvXADndDretMUN0FLEhBK5h64M9u7IVXB5Y34Ald6cBPsCJw+7Q==" saltValue="qJfNpfGfg6EVzB+yqugOhQ==" spinCount="100000" sheet="1" objects="1" scenarios="1"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5" display="Total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B685DB"/>
  </sheetPr>
  <dimension ref="A1:AR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9.1406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17.25" customHeight="1" x14ac:dyDescent="0.25">
      <c r="E12" s="9" t="s">
        <v>91</v>
      </c>
      <c r="F12" s="123" t="s">
        <v>53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t="17.2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20.100000000000001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  <c r="AR15" t="s">
        <v>949</v>
      </c>
    </row>
    <row r="16" spans="5:44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943</v>
      </c>
    </row>
  </sheetData>
  <sheetProtection algorithmName="SHA-512" hashValue="WDXUYZ5ylNul2HUQ3VAUQawfRDRcmUcOPqg87YmRnVn90eGFBXkNTQBkzGfAolv9K48lnGdz/nUMQiFiIyNS3Q==" saltValue="49UaUq1pmHAtY/lvP+VOfw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36" display="Total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B685DB"/>
  </sheetPr>
  <dimension ref="A1:AR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57031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ht="15" customHeight="1" x14ac:dyDescent="0.25">
      <c r="AR7" t="s">
        <v>945</v>
      </c>
    </row>
    <row r="8" spans="5:44" ht="15" customHeight="1" x14ac:dyDescent="0.25">
      <c r="AR8" t="s">
        <v>935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  <c r="AR9" t="s">
        <v>946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AR10" t="s">
        <v>936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  <c r="AR11" t="s">
        <v>947</v>
      </c>
    </row>
    <row r="12" spans="5:44" ht="20.25" customHeight="1" x14ac:dyDescent="0.25">
      <c r="E12" s="9" t="s">
        <v>92</v>
      </c>
      <c r="F12" s="56" t="s">
        <v>55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  <c r="AR12" t="s">
        <v>948</v>
      </c>
    </row>
    <row r="13" spans="5:44" s="11" customFormat="1" ht="16.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  <c r="AR13" s="11" t="s">
        <v>939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AR14" t="s">
        <v>944</v>
      </c>
    </row>
    <row r="15" spans="5:44" ht="1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  <c r="AR15" t="s">
        <v>949</v>
      </c>
    </row>
    <row r="16" spans="5:44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AR16" t="s">
        <v>943</v>
      </c>
    </row>
  </sheetData>
  <sheetProtection algorithmName="SHA-512" hashValue="BobqL6YNdmQobQ9M1w8uiK9nRRtnZPqTFMNOqAhMROTqSKCeMVR1tbtCTPe7KTvqG1Y7OjJErsBcdQa4cw3biA==" saltValue="0yfmGOSaS0Yp0HhEh50H5w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37" display="Total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B685DB"/>
  </sheetPr>
  <dimension ref="A1:XFC18"/>
  <sheetViews>
    <sheetView showGridLines="0" topLeftCell="A7" zoomScale="90" zoomScaleNormal="90" workbookViewId="0">
      <selection activeCell="U22" sqref="U22"/>
    </sheetView>
  </sheetViews>
  <sheetFormatPr defaultColWidth="0" defaultRowHeight="15" x14ac:dyDescent="0.25"/>
  <cols>
    <col min="1" max="1" width="2.28515625" customWidth="1"/>
    <col min="2" max="2" width="2.140625" hidden="1" customWidth="1"/>
    <col min="3" max="3" width="2" hidden="1" customWidth="1"/>
    <col min="4" max="4" width="7.140625" customWidth="1"/>
    <col min="5" max="6" width="35.7109375" customWidth="1"/>
    <col min="7" max="8" width="13.7109375" customWidth="1"/>
    <col min="9" max="11" width="14.5703125" customWidth="1"/>
    <col min="12" max="12" width="15.5703125" customWidth="1"/>
    <col min="13" max="13" width="13.5703125" customWidth="1"/>
    <col min="14" max="14" width="15.42578125" customWidth="1"/>
    <col min="15" max="15" width="16" customWidth="1"/>
    <col min="16" max="16" width="16.42578125" customWidth="1"/>
    <col min="17" max="17" width="7.7109375" customWidth="1"/>
    <col min="18" max="20" width="14.5703125" customWidth="1"/>
    <col min="21" max="21" width="19.140625" customWidth="1"/>
    <col min="22" max="22" width="15.42578125" customWidth="1"/>
    <col min="23" max="23" width="7.42578125" customWidth="1"/>
    <col min="24" max="24" width="15.42578125" customWidth="1"/>
    <col min="25" max="25" width="9.140625" customWidth="1"/>
    <col min="26" max="16383" width="0.28515625" hidden="1"/>
    <col min="16384" max="16384" width="1.140625" hidden="1"/>
  </cols>
  <sheetData>
    <row r="1" spans="4:41" hidden="1" x14ac:dyDescent="0.25">
      <c r="I1">
        <v>2</v>
      </c>
    </row>
    <row r="2" spans="4:41" hidden="1" x14ac:dyDescent="0.25">
      <c r="E2" t="s">
        <v>534</v>
      </c>
      <c r="F2" t="s">
        <v>252</v>
      </c>
      <c r="G2" t="s">
        <v>963</v>
      </c>
      <c r="H2" t="s">
        <v>146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184</v>
      </c>
    </row>
    <row r="3" spans="4:41" hidden="1" x14ac:dyDescent="0.25">
      <c r="AF3" t="s">
        <v>945</v>
      </c>
      <c r="AG3" t="s">
        <v>935</v>
      </c>
      <c r="AH3" t="s">
        <v>946</v>
      </c>
      <c r="AI3" t="s">
        <v>936</v>
      </c>
      <c r="AJ3" t="s">
        <v>947</v>
      </c>
      <c r="AK3" t="s">
        <v>948</v>
      </c>
      <c r="AL3" t="s">
        <v>939</v>
      </c>
      <c r="AM3" t="s">
        <v>944</v>
      </c>
      <c r="AN3" t="s">
        <v>949</v>
      </c>
      <c r="AO3" t="s">
        <v>943</v>
      </c>
    </row>
    <row r="4" spans="4:41" hidden="1" x14ac:dyDescent="0.25">
      <c r="AF4" s="76" t="s">
        <v>945</v>
      </c>
    </row>
    <row r="5" spans="4:41" hidden="1" x14ac:dyDescent="0.25">
      <c r="AF5" s="76" t="s">
        <v>935</v>
      </c>
    </row>
    <row r="6" spans="4:41" hidden="1" x14ac:dyDescent="0.25">
      <c r="AF6" s="76" t="s">
        <v>946</v>
      </c>
    </row>
    <row r="7" spans="4:41" x14ac:dyDescent="0.25">
      <c r="AF7" s="76" t="s">
        <v>936</v>
      </c>
    </row>
    <row r="8" spans="4:41" x14ac:dyDescent="0.25">
      <c r="AF8" s="76" t="s">
        <v>947</v>
      </c>
    </row>
    <row r="9" spans="4:41" ht="29.25" customHeight="1" x14ac:dyDescent="0.25">
      <c r="D9" s="369" t="s">
        <v>139</v>
      </c>
      <c r="E9" s="369" t="s">
        <v>34</v>
      </c>
      <c r="F9" s="369" t="s">
        <v>138</v>
      </c>
      <c r="G9" s="351" t="s">
        <v>1</v>
      </c>
      <c r="H9" s="385" t="s">
        <v>970</v>
      </c>
      <c r="I9" s="351" t="s">
        <v>3</v>
      </c>
      <c r="J9" s="351" t="s">
        <v>4</v>
      </c>
      <c r="K9" s="351" t="s">
        <v>5</v>
      </c>
      <c r="L9" s="351" t="s">
        <v>6</v>
      </c>
      <c r="M9" s="351" t="s">
        <v>7</v>
      </c>
      <c r="N9" s="351" t="s">
        <v>8</v>
      </c>
      <c r="O9" s="351"/>
      <c r="P9" s="351"/>
      <c r="Q9" s="351"/>
      <c r="R9" s="351" t="s">
        <v>9</v>
      </c>
      <c r="S9" s="351" t="s">
        <v>10</v>
      </c>
      <c r="T9" s="369" t="s">
        <v>140</v>
      </c>
      <c r="U9" s="351" t="s">
        <v>107</v>
      </c>
      <c r="V9" s="351" t="s">
        <v>12</v>
      </c>
      <c r="W9" s="351"/>
      <c r="X9" s="351" t="s">
        <v>14</v>
      </c>
      <c r="AF9" s="76" t="s">
        <v>948</v>
      </c>
    </row>
    <row r="10" spans="4:41" ht="31.5" customHeight="1" x14ac:dyDescent="0.25">
      <c r="D10" s="370"/>
      <c r="E10" s="370"/>
      <c r="F10" s="370"/>
      <c r="G10" s="351"/>
      <c r="H10" s="370"/>
      <c r="I10" s="351"/>
      <c r="J10" s="351"/>
      <c r="K10" s="351"/>
      <c r="L10" s="351"/>
      <c r="M10" s="351"/>
      <c r="N10" s="351" t="s">
        <v>15</v>
      </c>
      <c r="O10" s="351"/>
      <c r="P10" s="351"/>
      <c r="Q10" s="351" t="s">
        <v>16</v>
      </c>
      <c r="R10" s="351"/>
      <c r="S10" s="351"/>
      <c r="T10" s="353"/>
      <c r="U10" s="351"/>
      <c r="V10" s="351"/>
      <c r="W10" s="351"/>
      <c r="X10" s="351"/>
      <c r="AF10" s="76" t="s">
        <v>939</v>
      </c>
    </row>
    <row r="11" spans="4:41" ht="75" x14ac:dyDescent="0.25">
      <c r="D11" s="371"/>
      <c r="E11" s="371"/>
      <c r="F11" s="371"/>
      <c r="G11" s="351"/>
      <c r="H11" s="371"/>
      <c r="I11" s="351"/>
      <c r="J11" s="351"/>
      <c r="K11" s="351"/>
      <c r="L11" s="351"/>
      <c r="M11" s="351"/>
      <c r="N11" s="44" t="s">
        <v>17</v>
      </c>
      <c r="O11" s="44" t="s">
        <v>18</v>
      </c>
      <c r="P11" s="44" t="s">
        <v>19</v>
      </c>
      <c r="Q11" s="351"/>
      <c r="R11" s="351"/>
      <c r="S11" s="351"/>
      <c r="T11" s="354"/>
      <c r="U11" s="351"/>
      <c r="V11" s="44" t="s">
        <v>20</v>
      </c>
      <c r="W11" s="44" t="s">
        <v>21</v>
      </c>
      <c r="X11" s="351"/>
      <c r="AF11" s="76" t="s">
        <v>944</v>
      </c>
    </row>
    <row r="12" spans="4:41" ht="15.75" x14ac:dyDescent="0.25">
      <c r="D12" s="9" t="s">
        <v>93</v>
      </c>
      <c r="E12" s="95" t="s">
        <v>33</v>
      </c>
      <c r="F12" s="9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  <c r="AF12" s="76" t="s">
        <v>949</v>
      </c>
    </row>
    <row r="13" spans="4:41" s="11" customFormat="1" hidden="1" x14ac:dyDescent="0.25">
      <c r="D13" s="80"/>
      <c r="E13" s="89"/>
      <c r="F13" s="10"/>
      <c r="G13" s="10"/>
      <c r="H13" s="16"/>
      <c r="I13" s="16"/>
      <c r="J13" s="50"/>
      <c r="K13" s="50"/>
      <c r="L13" s="50" t="str">
        <f>+IFERROR(IF(COUNT(I13:K13),ROUND(SUM(I13:K13),0),""),"")</f>
        <v/>
      </c>
      <c r="M13" s="17" t="str">
        <f>+IFERROR(IF(COUNT(L13),ROUND(L13/'Shareholding Pattern'!$L$57*100,2),""),"")</f>
        <v/>
      </c>
      <c r="N13" s="55"/>
      <c r="O13" s="55"/>
      <c r="P13" s="55" t="str">
        <f>+IFERROR(IF(COUNT(N13:O13),ROUND(SUM(N13,O13),2),""),"")</f>
        <v/>
      </c>
      <c r="Q13" s="17" t="str">
        <f>+IFERROR(IF(COUNT(P13),ROUND(P13/('Shareholding Pattern'!$P$58)*100,2),""),"")</f>
        <v/>
      </c>
      <c r="R13" s="50"/>
      <c r="S13" s="50"/>
      <c r="T13" s="52" t="str">
        <f>+IFERROR(IF(COUNT(R13:S13),ROUND(SUM(R13:S13),0),""),"")</f>
        <v/>
      </c>
      <c r="U13" s="17" t="str">
        <f>+IFERROR(IF(COUNT(L13,T13),ROUND(SUM(T13,L13)/SUM('Shareholding Pattern'!$L$57,'Shareholding Pattern'!$T$57)*100,2),""),"")</f>
        <v/>
      </c>
      <c r="V13" s="50"/>
      <c r="W13" s="17" t="str">
        <f>+IFERROR(IF(COUNT(V13),ROUND(SUM(V13)/SUM(I13)*100,2),""),0)</f>
        <v/>
      </c>
      <c r="X13" s="16"/>
      <c r="AF13" s="76" t="s">
        <v>943</v>
      </c>
    </row>
    <row r="14" spans="4:41" ht="24.95" customHeight="1" x14ac:dyDescent="0.25">
      <c r="D14" s="4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</row>
    <row r="15" spans="4:41" ht="24.95" customHeight="1" x14ac:dyDescent="0.25">
      <c r="D15" s="80">
        <v>1</v>
      </c>
      <c r="E15" s="309" t="s">
        <v>944</v>
      </c>
      <c r="F15" s="310" t="s">
        <v>1011</v>
      </c>
      <c r="G15" s="310" t="s">
        <v>1013</v>
      </c>
      <c r="H15" s="51">
        <v>3</v>
      </c>
      <c r="I15" s="51">
        <v>2500</v>
      </c>
      <c r="J15" s="305"/>
      <c r="K15" s="305"/>
      <c r="L15" s="306">
        <f>+IFERROR(IF(COUNT(I15:K15),ROUND(SUM(I15:K15),0),""),"")</f>
        <v>2500</v>
      </c>
      <c r="M15" s="55">
        <f>+IFERROR(IF(COUNT(L15),ROUND(L15/'Shareholding Pattern'!$L$57*100,2),""),"")</f>
        <v>0</v>
      </c>
      <c r="N15" s="307"/>
      <c r="O15" s="307"/>
      <c r="P15" s="308" t="str">
        <f>+IFERROR(IF(COUNT(N15:O15),ROUND(SUM(N15,O15),2),""),"")</f>
        <v/>
      </c>
      <c r="Q15" s="308" t="str">
        <f>+IFERROR(IF(COUNT(P15),ROUND(P15/('Shareholding Pattern'!$P$58)*100,2),""),"")</f>
        <v/>
      </c>
      <c r="R15" s="305"/>
      <c r="S15" s="305"/>
      <c r="T15" s="306" t="str">
        <f>+IFERROR(IF(COUNT(R15:S15),ROUND(SUM(R15:S15),0),""),"")</f>
        <v/>
      </c>
      <c r="U15" s="308">
        <f>+IFERROR(IF(COUNT(L15,T15),ROUND(SUM(T15,L15)/SUM('Shareholding Pattern'!$L$57,'Shareholding Pattern'!$T$57)*100,2),""),"")</f>
        <v>0</v>
      </c>
      <c r="V15" s="306"/>
      <c r="W15" s="308" t="str">
        <f>+IFERROR(IF(COUNT(V15),ROUND(SUM(V15)/SUM(I15)*100,2),""),0)</f>
        <v/>
      </c>
      <c r="X15" s="51">
        <v>2500</v>
      </c>
    </row>
    <row r="16" spans="4:41" ht="24.95" customHeight="1" x14ac:dyDescent="0.25">
      <c r="D16" s="80">
        <v>2</v>
      </c>
      <c r="E16" s="309" t="s">
        <v>944</v>
      </c>
      <c r="F16" s="310" t="s">
        <v>1012</v>
      </c>
      <c r="G16" s="310" t="s">
        <v>1013</v>
      </c>
      <c r="H16" s="51">
        <v>1</v>
      </c>
      <c r="I16" s="51">
        <v>75000000</v>
      </c>
      <c r="J16" s="305"/>
      <c r="K16" s="305"/>
      <c r="L16" s="306">
        <f>+IFERROR(IF(COUNT(I16:K16),ROUND(SUM(I16:K16),0),""),"")</f>
        <v>75000000</v>
      </c>
      <c r="M16" s="55">
        <f>+IFERROR(IF(COUNT(L16),ROUND(L16/'Shareholding Pattern'!$L$57*100,2),""),"")</f>
        <v>10</v>
      </c>
      <c r="N16" s="307"/>
      <c r="O16" s="307"/>
      <c r="P16" s="308" t="str">
        <f>+IFERROR(IF(COUNT(N16:O16),ROUND(SUM(N16,O16),2),""),"")</f>
        <v/>
      </c>
      <c r="Q16" s="308" t="str">
        <f>+IFERROR(IF(COUNT(P16),ROUND(P16/('Shareholding Pattern'!$P$58)*100,2),""),"")</f>
        <v/>
      </c>
      <c r="R16" s="305"/>
      <c r="S16" s="305"/>
      <c r="T16" s="306" t="str">
        <f>+IFERROR(IF(COUNT(R16:S16),ROUND(SUM(R16:S16),0),""),"")</f>
        <v/>
      </c>
      <c r="U16" s="308">
        <f>+IFERROR(IF(COUNT(L16,T16),ROUND(SUM(T16,L16)/SUM('Shareholding Pattern'!$L$57,'Shareholding Pattern'!$T$57)*100,2),""),"")</f>
        <v>10</v>
      </c>
      <c r="V16" s="306"/>
      <c r="W16" s="308" t="str">
        <f>+IFERROR(IF(COUNT(V16),ROUND(SUM(V16)/SUM(I16)*100,2),""),0)</f>
        <v/>
      </c>
      <c r="X16" s="51">
        <v>0</v>
      </c>
    </row>
    <row r="17" spans="4:24" hidden="1" x14ac:dyDescent="0.25">
      <c r="D17" s="275"/>
      <c r="E17" s="18"/>
      <c r="F17" s="18"/>
      <c r="G17" s="18"/>
      <c r="H17" s="18"/>
      <c r="I17" s="18"/>
      <c r="J17" s="273"/>
      <c r="K17" s="273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274"/>
    </row>
    <row r="18" spans="4:24" x14ac:dyDescent="0.25">
      <c r="D18" s="64"/>
      <c r="E18" s="39"/>
      <c r="F18" s="39"/>
      <c r="G18" s="65" t="s">
        <v>19</v>
      </c>
      <c r="H18" s="58">
        <f>+IFERROR(IF(COUNT(H14:H17),ROUND(SUM(H14:H17),0),""),"")</f>
        <v>4</v>
      </c>
      <c r="I18" s="58">
        <f>+IFERROR(IF(COUNT(I14:I17),ROUND(SUM(I14:I17),0),""),"")</f>
        <v>75002500</v>
      </c>
      <c r="J18" s="58" t="str">
        <f>+IFERROR(IF(COUNT(J14:J17),ROUND(SUM(J14:J17),0),""),"")</f>
        <v/>
      </c>
      <c r="K18" s="58" t="str">
        <f>+IFERROR(IF(COUNT(K14:K17),ROUND(SUM(K14:K17),0),""),"")</f>
        <v/>
      </c>
      <c r="L18" s="58">
        <f>+IFERROR(IF(COUNT(L14:L17),ROUND(SUM(L14:L17),0),""),"")</f>
        <v>75002500</v>
      </c>
      <c r="M18" s="17">
        <f>+IFERROR(IF(COUNT(L18),ROUND(L18/'Shareholding Pattern'!$L$57*100,2),""),"")</f>
        <v>10</v>
      </c>
      <c r="N18" s="38" t="str">
        <f>+IFERROR(IF(COUNT(N14:N17),ROUND(SUM(N14:N17),0),""),"")</f>
        <v/>
      </c>
      <c r="O18" s="38" t="str">
        <f>+IFERROR(IF(COUNT(O14:O17),ROUND(SUM(O14:O17),0),""),"")</f>
        <v/>
      </c>
      <c r="P18" s="38" t="str">
        <f>+IFERROR(IF(COUNT(P14:P17),ROUND(SUM(P14:P17),0),""),"")</f>
        <v/>
      </c>
      <c r="Q18" s="17" t="str">
        <f>+IFERROR(IF(COUNT(P18),ROUND(P18/('Shareholding Pattern'!$P$58)*100,2),""),"")</f>
        <v/>
      </c>
      <c r="R18" s="58" t="str">
        <f>+IFERROR(IF(COUNT(R14:R17),ROUND(SUM(R14:R17),0),""),"")</f>
        <v/>
      </c>
      <c r="S18" s="58" t="str">
        <f>+IFERROR(IF(COUNT(S14:S17),ROUND(SUM(S14:S17),0),""),"")</f>
        <v/>
      </c>
      <c r="T18" s="58" t="str">
        <f>+IFERROR(IF(COUNT(T14:T17),ROUND(SUM(T14:T17),0),""),"")</f>
        <v/>
      </c>
      <c r="U18" s="17">
        <f>+IFERROR(IF(COUNT(L18,T18),ROUND(SUM(T18,L18)/SUM('Shareholding Pattern'!$L$57,'Shareholding Pattern'!$T$57)*100,2),""),"")</f>
        <v>10</v>
      </c>
      <c r="V18" s="58" t="str">
        <f>+IFERROR(IF(COUNT(V14:V17),ROUND(SUM(V14:V17),0),""),"")</f>
        <v/>
      </c>
      <c r="W18" s="17" t="str">
        <f>+IFERROR(IF(COUNT(V18),ROUND(SUM(V18)/SUM(I18)*100,2),""),0)</f>
        <v/>
      </c>
      <c r="X18" s="58">
        <f>+IFERROR(IF(COUNT(X14:X17),ROUND(SUM(X14:X17),0),""),"")</f>
        <v>2500</v>
      </c>
    </row>
  </sheetData>
  <sheetProtection algorithmName="SHA-512" hashValue="Iw5DuSlfhwp7Ex1oA/oSLRjMAAMI5OvdKzVxF59qNJrTv9s7IJjr+fN1+DHHP2PNRK05Ua0TflP1w1bDAKEEag==" saltValue="GCM8+78le55AqOToujUVlg==" spinCount="100000" sheet="1" objects="1" scenarios="1"/>
  <mergeCells count="19">
    <mergeCell ref="L9:L11"/>
    <mergeCell ref="M9:M11"/>
    <mergeCell ref="N9:Q9"/>
    <mergeCell ref="V9:W10"/>
    <mergeCell ref="X9:X11"/>
    <mergeCell ref="U9:U11"/>
    <mergeCell ref="S9:S11"/>
    <mergeCell ref="T9:T11"/>
    <mergeCell ref="N10:P10"/>
    <mergeCell ref="R9:R11"/>
    <mergeCell ref="Q10:Q11"/>
    <mergeCell ref="J9:J11"/>
    <mergeCell ref="K9:K11"/>
    <mergeCell ref="I9:I11"/>
    <mergeCell ref="D9:D11"/>
    <mergeCell ref="E9:E11"/>
    <mergeCell ref="F9:F11"/>
    <mergeCell ref="G9:G11"/>
    <mergeCell ref="H9:H11"/>
  </mergeCells>
  <dataValidations count="7">
    <dataValidation type="whole" operator="lessThanOrEqual" allowBlank="1" showInputMessage="1" showErrorMessage="1" sqref="X13 X15:X16">
      <formula1>I13</formula1>
    </dataValidation>
    <dataValidation type="whole" operator="lessThanOrEqual" allowBlank="1" showInputMessage="1" showErrorMessage="1" sqref="V13 V15:V16">
      <formula1>I13</formula1>
    </dataValidation>
    <dataValidation type="whole" operator="greaterThanOrEqual" allowBlank="1" showInputMessage="1" showErrorMessage="1" sqref="I13 I15:I16">
      <formula1>H13</formula1>
    </dataValidation>
    <dataValidation type="whole" operator="greaterThanOrEqual" allowBlank="1" showInputMessage="1" showErrorMessage="1" sqref="N13:O13 J13:K13 R13:S13 J15:K16 R15:S16 N15:O16">
      <formula1>0</formula1>
    </dataValidation>
    <dataValidation type="textLength" operator="equal" allowBlank="1" showInputMessage="1" showErrorMessage="1" prompt="[A-Z][A-Z][A-Z][A-Z][A-Z][0-9][0-9][0-9][0-9][A-Z]_x000a__x000a_In absence of PAN write : ZZZZZ9999Z_x000a_" sqref="G13 G15:G16">
      <formula1>10</formula1>
    </dataValidation>
    <dataValidation type="list" allowBlank="1" showInputMessage="1" showErrorMessage="1" sqref="E13 E15:E16">
      <formula1>$AF$3:$AO$3</formula1>
    </dataValidation>
    <dataValidation type="whole" operator="greaterThan" allowBlank="1" showInputMessage="1" showErrorMessage="1" sqref="H13 H15:H16">
      <formula1>0</formula1>
    </dataValidation>
  </dataValidations>
  <hyperlinks>
    <hyperlink ref="G18" location="'Shareholding Pattern'!F38" display="Total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7"/>
  </sheetPr>
  <dimension ref="A1:Y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.28515625" customWidth="1"/>
    <col min="2" max="2" width="2.140625" hidden="1" customWidth="1"/>
    <col min="3" max="4" width="2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6.7109375" customWidth="1"/>
    <col min="13" max="13" width="13.7109375" customWidth="1"/>
    <col min="14" max="16" width="14.5703125" customWidth="1"/>
    <col min="17" max="17" width="15.5703125" customWidth="1"/>
    <col min="18" max="18" width="16.42578125" customWidth="1"/>
    <col min="19" max="19" width="13.7109375" customWidth="1"/>
    <col min="20" max="22" width="14.5703125" customWidth="1"/>
    <col min="23" max="23" width="15.5703125" customWidth="1"/>
    <col min="24" max="24" width="15.42578125" customWidth="1"/>
    <col min="25" max="25" width="9.140625" customWidth="1"/>
    <col min="26" max="16384" width="9.140625" hidden="1"/>
  </cols>
  <sheetData>
    <row r="1" spans="5:24" hidden="1" x14ac:dyDescent="0.25">
      <c r="I1">
        <v>0</v>
      </c>
    </row>
    <row r="2" spans="5:2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24" hidden="1" x14ac:dyDescent="0.25"/>
    <row r="4" spans="5:24" hidden="1" x14ac:dyDescent="0.25"/>
    <row r="5" spans="5:24" hidden="1" x14ac:dyDescent="0.25"/>
    <row r="6" spans="5:24" hidden="1" x14ac:dyDescent="0.25"/>
    <row r="7" spans="5:24" ht="15" customHeight="1" x14ac:dyDescent="0.25"/>
    <row r="8" spans="5:24" ht="15" customHeight="1" x14ac:dyDescent="0.25"/>
    <row r="9" spans="5:2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5:2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5:2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</row>
    <row r="12" spans="5:24" s="6" customFormat="1" ht="20.100000000000001" customHeight="1" x14ac:dyDescent="0.25">
      <c r="E12" s="9" t="s">
        <v>95</v>
      </c>
      <c r="F12" s="101" t="s">
        <v>61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4" s="11" customFormat="1" ht="1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</row>
    <row r="14" spans="5:2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102"/>
    </row>
    <row r="15" spans="5:24" ht="15" hidden="1" customHeight="1" x14ac:dyDescent="0.25">
      <c r="E15" s="275"/>
      <c r="F15" s="18"/>
      <c r="G15" s="18"/>
      <c r="H15" s="18"/>
      <c r="I15" s="18"/>
      <c r="J15" s="273"/>
      <c r="K15" s="273"/>
      <c r="L15" s="18"/>
      <c r="M15" s="18"/>
      <c r="N15" s="273"/>
      <c r="O15" s="273"/>
      <c r="P15" s="18"/>
      <c r="Q15" s="18"/>
      <c r="R15" s="18"/>
      <c r="S15" s="18"/>
      <c r="T15" s="18"/>
      <c r="U15" s="18"/>
      <c r="V15" s="273"/>
      <c r="W15" s="274"/>
    </row>
    <row r="16" spans="5:24" ht="20.100000000000001" customHeight="1" x14ac:dyDescent="0.25">
      <c r="E16" s="64"/>
      <c r="F16" s="39"/>
      <c r="G16" s="65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03" t="str">
        <f>+IFERROR(IF(COUNT(X13:X15),ROUND(SUM(X13:X15),0),""),"")</f>
        <v/>
      </c>
    </row>
  </sheetData>
  <sheetProtection algorithmName="SHA-512" hashValue="ow2Widrujq6iscu89stMiZH/CVjZFbGJKwmHEcFv44KUaBnOA3cJYBdbbkZnXLhvn5KM/EPA/vgJ72e9nr5Epg==" saltValue="1O3iFkW9PCc56eT69YWaFQ==" spinCount="100000" sheet="1" objects="1" scenarios="1"/>
  <mergeCells count="17">
    <mergeCell ref="I9:I11"/>
    <mergeCell ref="J9:J11"/>
    <mergeCell ref="H9:H11"/>
    <mergeCell ref="E9:E11"/>
    <mergeCell ref="F9:F11"/>
    <mergeCell ref="G9:G11"/>
    <mergeCell ref="K9:K11"/>
    <mergeCell ref="L9:L11"/>
    <mergeCell ref="M9:P9"/>
    <mergeCell ref="U9:V10"/>
    <mergeCell ref="W9:W11"/>
    <mergeCell ref="T9:T11"/>
    <mergeCell ref="R9:R11"/>
    <mergeCell ref="S9:S11"/>
    <mergeCell ref="M10:O10"/>
    <mergeCell ref="Q9:Q11"/>
    <mergeCell ref="P10:P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40" display="Total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7"/>
  </sheetPr>
  <dimension ref="A1:X16"/>
  <sheetViews>
    <sheetView showGridLines="0" topLeftCell="A7" zoomScale="90" zoomScaleNormal="90" workbookViewId="0">
      <selection activeCell="A7" sqref="A7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6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 x14ac:dyDescent="0.25">
      <c r="I1">
        <v>0</v>
      </c>
    </row>
    <row r="2" spans="5:23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23" hidden="1" x14ac:dyDescent="0.25"/>
    <row r="4" spans="5:23" hidden="1" x14ac:dyDescent="0.25"/>
    <row r="5" spans="5:23" hidden="1" x14ac:dyDescent="0.25"/>
    <row r="6" spans="5:23" hidden="1" x14ac:dyDescent="0.25"/>
    <row r="7" spans="5:23" ht="15" customHeight="1" x14ac:dyDescent="0.25"/>
    <row r="8" spans="5:23" ht="15" customHeight="1" x14ac:dyDescent="0.25"/>
    <row r="9" spans="5:23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5:23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5:23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</row>
    <row r="12" spans="5:23" s="7" customFormat="1" ht="20.100000000000001" customHeight="1" x14ac:dyDescent="0.25">
      <c r="E12" s="9" t="s">
        <v>96</v>
      </c>
      <c r="F12" s="85" t="s">
        <v>104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6.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</row>
    <row r="14" spans="5:23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</row>
    <row r="16" spans="5:23" ht="20.100000000000001" customHeight="1" x14ac:dyDescent="0.25">
      <c r="E16" s="40"/>
      <c r="F16" s="39"/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algorithmName="SHA-512" hashValue="nhwpukNxtDMKd6sutRf2Glt+SuLhjET8k4AifsNjbL9HO3Ack38TiRf+uXpdNxyWCUq8BBVWmYFNl/XuwRnhJg==" saltValue="kl6n08y2tSW4nEvUm1uTjQ==" spinCount="100000" sheet="1" objects="1" scenarios="1"/>
  <mergeCells count="17">
    <mergeCell ref="M9:P9"/>
    <mergeCell ref="Q9:Q11"/>
    <mergeCell ref="E9:E11"/>
    <mergeCell ref="U9:V10"/>
    <mergeCell ref="W9:W11"/>
    <mergeCell ref="F9:F11"/>
    <mergeCell ref="G9:G11"/>
    <mergeCell ref="H9:H11"/>
    <mergeCell ref="I9:I11"/>
    <mergeCell ref="T9:T11"/>
    <mergeCell ref="S9:S11"/>
    <mergeCell ref="M10:O10"/>
    <mergeCell ref="P10:P11"/>
    <mergeCell ref="R9:R11"/>
    <mergeCell ref="J9:J11"/>
    <mergeCell ref="K9:K11"/>
    <mergeCell ref="L9:L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43" display="Total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7"/>
  </sheetPr>
  <dimension ref="A1:Z16"/>
  <sheetViews>
    <sheetView showGridLines="0" topLeftCell="A7" zoomScale="90" zoomScaleNormal="90" workbookViewId="0">
      <selection activeCell="A7" sqref="A7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6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25" width="9.140625" hidden="1" customWidth="1"/>
    <col min="26" max="26" width="0" hidden="1" customWidth="1"/>
    <col min="27" max="16384" width="9.140625" hidden="1"/>
  </cols>
  <sheetData>
    <row r="1" spans="5:23" hidden="1" x14ac:dyDescent="0.25">
      <c r="I1">
        <v>0</v>
      </c>
    </row>
    <row r="2" spans="5:23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23" hidden="1" x14ac:dyDescent="0.25"/>
    <row r="4" spans="5:23" hidden="1" x14ac:dyDescent="0.25"/>
    <row r="5" spans="5:23" hidden="1" x14ac:dyDescent="0.25"/>
    <row r="6" spans="5:23" hidden="1" x14ac:dyDescent="0.25"/>
    <row r="7" spans="5:23" ht="15" customHeight="1" x14ac:dyDescent="0.25"/>
    <row r="8" spans="5:23" ht="15" customHeight="1" x14ac:dyDescent="0.25"/>
    <row r="9" spans="5:23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5:23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5:23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</row>
    <row r="12" spans="5:23" s="8" customFormat="1" ht="20.100000000000001" customHeight="1" x14ac:dyDescent="0.25">
      <c r="E12" s="9" t="s">
        <v>97</v>
      </c>
      <c r="F12" s="85" t="s">
        <v>103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6.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</row>
    <row r="14" spans="5:23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</row>
    <row r="16" spans="5:23" ht="20.100000000000001" customHeight="1" x14ac:dyDescent="0.25">
      <c r="E16" s="40"/>
      <c r="F16" s="39"/>
      <c r="G16" s="84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</row>
  </sheetData>
  <sheetProtection algorithmName="SHA-512" hashValue="E4jjtFbynlkzgj9xX2fYd6foc1QBfSLiy4/duzfJehMpYglDuFV2g2MgvD7pIMl9T/fUUfmhzXE7Gi8dsx9Iww==" saltValue="6G8g3nFGIr9AVlh/AnBshQ==" spinCount="100000" sheet="1" objects="1" scenarios="1"/>
  <dataConsolidate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44" display="Total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7"/>
  </sheetPr>
  <dimension ref="A1:X16"/>
  <sheetViews>
    <sheetView showGridLines="0" topLeftCell="A7" zoomScale="90" zoomScaleNormal="90" workbookViewId="0">
      <selection activeCell="A7" sqref="A7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6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 x14ac:dyDescent="0.25">
      <c r="I1">
        <v>0</v>
      </c>
    </row>
    <row r="2" spans="5:23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23" hidden="1" x14ac:dyDescent="0.25"/>
    <row r="4" spans="5:23" hidden="1" x14ac:dyDescent="0.25"/>
    <row r="5" spans="5:23" hidden="1" x14ac:dyDescent="0.25"/>
    <row r="6" spans="5:23" hidden="1" x14ac:dyDescent="0.25"/>
    <row r="7" spans="5:23" ht="15" customHeight="1" x14ac:dyDescent="0.25"/>
    <row r="8" spans="5:23" ht="15" customHeight="1" x14ac:dyDescent="0.25"/>
    <row r="9" spans="5:23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5:23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5:23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</row>
    <row r="12" spans="5:23" s="8" customFormat="1" ht="20.100000000000001" customHeight="1" x14ac:dyDescent="0.25">
      <c r="E12" s="9" t="s">
        <v>98</v>
      </c>
      <c r="F12" s="56" t="s">
        <v>67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</row>
    <row r="14" spans="5:23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</row>
    <row r="16" spans="5:23" ht="20.100000000000001" customHeight="1" x14ac:dyDescent="0.25">
      <c r="E16" s="40"/>
      <c r="F16" s="39"/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+IFERROR(IF(COUNT(K13,S13),ROUND(SUM(S13,K13)/SUM('Shareholding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algorithmName="SHA-512" hashValue="umMjvjjNY53as4Vyng7sp0rmzX/r/0NMmjruKIFcSdLtYYTzulmmMVYbJWbooQGgosqrvMg5blKD+2kg4ShvGA==" saltValue="0+8gfbH0CP5d+C5fwt77SQ==" spinCount="100000" sheet="1" objects="1" scenarios="1"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H13:J13 Q13:R13 M13:N13">
      <formula1>0</formula1>
    </dataValidation>
  </dataValidations>
  <hyperlinks>
    <hyperlink ref="G16" location="'Shareholding Pattern'!F45" display="Total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7"/>
  </sheetPr>
  <dimension ref="A1:X16"/>
  <sheetViews>
    <sheetView showGridLines="0" topLeftCell="A7" zoomScale="90" zoomScaleNormal="90" workbookViewId="0">
      <selection activeCell="F12" sqref="F12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 x14ac:dyDescent="0.25">
      <c r="I1">
        <v>0</v>
      </c>
    </row>
    <row r="2" spans="5:23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23" hidden="1" x14ac:dyDescent="0.25"/>
    <row r="4" spans="5:23" hidden="1" x14ac:dyDescent="0.25"/>
    <row r="5" spans="5:23" hidden="1" x14ac:dyDescent="0.25"/>
    <row r="6" spans="5:23" hidden="1" x14ac:dyDescent="0.25"/>
    <row r="7" spans="5:23" ht="15" customHeight="1" x14ac:dyDescent="0.25"/>
    <row r="8" spans="5:23" ht="15" customHeight="1" x14ac:dyDescent="0.25"/>
    <row r="9" spans="5:23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5:23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5:23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</row>
    <row r="12" spans="5:23" ht="20.100000000000001" customHeight="1" x14ac:dyDescent="0.25">
      <c r="E12" s="9" t="s">
        <v>99</v>
      </c>
      <c r="F12" s="56" t="s">
        <v>68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t="17.2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</row>
    <row r="14" spans="5:23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</row>
    <row r="16" spans="5:23" ht="20.100000000000001" customHeight="1" x14ac:dyDescent="0.25">
      <c r="E16" s="40"/>
      <c r="F16" s="39"/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algorithmName="SHA-512" hashValue="POPh2uhigKBKpU9tVUsG4ua4SkAzrjjfvGTA2jP+4C1jgomndJUko9cT22CNFKUt5BjHje20W9rcCBczdiEd3A==" saltValue="198wepYEHeAuYPFAkatbSA==" spinCount="100000" sheet="1" objects="1" scenarios="1"/>
  <mergeCells count="17">
    <mergeCell ref="E9:E11"/>
    <mergeCell ref="U9:V10"/>
    <mergeCell ref="W9:W11"/>
    <mergeCell ref="F9:F11"/>
    <mergeCell ref="G9:G11"/>
    <mergeCell ref="H9:H11"/>
    <mergeCell ref="I9:I11"/>
    <mergeCell ref="S9:S11"/>
    <mergeCell ref="M10:O10"/>
    <mergeCell ref="T9:T11"/>
    <mergeCell ref="P10:P11"/>
    <mergeCell ref="R9:R11"/>
    <mergeCell ref="J9:J11"/>
    <mergeCell ref="K9:K11"/>
    <mergeCell ref="L9:L11"/>
    <mergeCell ref="M9:P9"/>
    <mergeCell ref="Q9:Q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H13:J13 Q13:R13 M13:N13">
      <formula1>0</formula1>
    </dataValidation>
  </dataValidations>
  <hyperlinks>
    <hyperlink ref="G16" location="'Shareholding Pattern'!F46" display="Total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S19"/>
  <sheetViews>
    <sheetView showGridLines="0" topLeftCell="I6" workbookViewId="0">
      <selection activeCell="M13" sqref="M13"/>
    </sheetView>
  </sheetViews>
  <sheetFormatPr defaultColWidth="0" defaultRowHeight="15" zeroHeight="1" x14ac:dyDescent="0.25"/>
  <cols>
    <col min="1" max="1" width="2.5703125" customWidth="1"/>
    <col min="2" max="4" width="9.140625" hidden="1" customWidth="1"/>
    <col min="5" max="5" width="7.140625" customWidth="1"/>
    <col min="6" max="6" width="35.7109375" customWidth="1"/>
    <col min="7" max="7" width="13.7109375" customWidth="1"/>
    <col min="8" max="8" width="24.28515625" customWidth="1"/>
    <col min="9" max="12" width="16.7109375" customWidth="1"/>
    <col min="13" max="13" width="18.85546875" customWidth="1"/>
    <col min="14" max="14" width="16.7109375" customWidth="1"/>
    <col min="15" max="15" width="18.42578125" customWidth="1"/>
    <col min="16" max="16" width="16.7109375" customWidth="1"/>
    <col min="17" max="17" width="20.28515625" customWidth="1"/>
    <col min="18" max="18" width="16.7109375" customWidth="1"/>
    <col min="19" max="19" width="21.42578125" customWidth="1"/>
    <col min="20" max="20" width="22.42578125" customWidth="1"/>
    <col min="21" max="21" width="18.85546875" customWidth="1"/>
    <col min="22" max="22" width="16.7109375" customWidth="1"/>
    <col min="23" max="23" width="12.28515625" customWidth="1"/>
    <col min="24" max="24" width="16.7109375" customWidth="1"/>
    <col min="25" max="25" width="17.140625" bestFit="1" customWidth="1"/>
    <col min="26" max="26" width="4.7109375" customWidth="1"/>
    <col min="27" max="45" width="0" hidden="1" customWidth="1"/>
    <col min="46" max="16384" width="9.140625" hidden="1"/>
  </cols>
  <sheetData>
    <row r="1" spans="5:25" hidden="1" x14ac:dyDescent="0.25"/>
    <row r="2" spans="5:25" hidden="1" x14ac:dyDescent="0.25">
      <c r="G2" t="s">
        <v>146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179</v>
      </c>
      <c r="T2" t="s">
        <v>180</v>
      </c>
      <c r="U2" t="s">
        <v>181</v>
      </c>
      <c r="V2" t="s">
        <v>182</v>
      </c>
      <c r="W2" t="s">
        <v>183</v>
      </c>
      <c r="X2" t="s">
        <v>184</v>
      </c>
    </row>
    <row r="3" spans="5:25" hidden="1" x14ac:dyDescent="0.25"/>
    <row r="4" spans="5:25" hidden="1" x14ac:dyDescent="0.25"/>
    <row r="5" spans="5:25" hidden="1" x14ac:dyDescent="0.25"/>
    <row r="6" spans="5:25" x14ac:dyDescent="0.25"/>
    <row r="7" spans="5:25" x14ac:dyDescent="0.25"/>
    <row r="8" spans="5:25" ht="30" customHeight="1" x14ac:dyDescent="0.25">
      <c r="E8" s="321" t="s">
        <v>166</v>
      </c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3"/>
    </row>
    <row r="9" spans="5:25" ht="22.5" customHeight="1" x14ac:dyDescent="0.25">
      <c r="E9" s="328" t="s">
        <v>985</v>
      </c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30"/>
    </row>
    <row r="10" spans="5:25" ht="27" customHeight="1" x14ac:dyDescent="0.25">
      <c r="E10" s="327" t="s">
        <v>152</v>
      </c>
      <c r="F10" s="327" t="s">
        <v>153</v>
      </c>
      <c r="G10" s="327" t="s">
        <v>2</v>
      </c>
      <c r="H10" s="327" t="s">
        <v>3</v>
      </c>
      <c r="I10" s="327" t="s">
        <v>4</v>
      </c>
      <c r="J10" s="327" t="s">
        <v>5</v>
      </c>
      <c r="K10" s="327" t="s">
        <v>6</v>
      </c>
      <c r="L10" s="327" t="s">
        <v>7</v>
      </c>
      <c r="M10" s="324" t="s">
        <v>154</v>
      </c>
      <c r="N10" s="325"/>
      <c r="O10" s="325"/>
      <c r="P10" s="326"/>
      <c r="Q10" s="327" t="s">
        <v>9</v>
      </c>
      <c r="R10" s="327" t="s">
        <v>10</v>
      </c>
      <c r="S10" s="327" t="s">
        <v>136</v>
      </c>
      <c r="T10" s="327" t="s">
        <v>11</v>
      </c>
      <c r="U10" s="331" t="s">
        <v>12</v>
      </c>
      <c r="V10" s="332"/>
      <c r="W10" s="331" t="s">
        <v>13</v>
      </c>
      <c r="X10" s="332"/>
      <c r="Y10" s="327" t="s">
        <v>14</v>
      </c>
    </row>
    <row r="11" spans="5:25" ht="24" customHeight="1" x14ac:dyDescent="0.25">
      <c r="E11" s="327"/>
      <c r="F11" s="327"/>
      <c r="G11" s="327"/>
      <c r="H11" s="327"/>
      <c r="I11" s="327"/>
      <c r="J11" s="327"/>
      <c r="K11" s="327"/>
      <c r="L11" s="327"/>
      <c r="M11" s="324" t="s">
        <v>928</v>
      </c>
      <c r="N11" s="325"/>
      <c r="O11" s="326"/>
      <c r="P11" s="327" t="s">
        <v>155</v>
      </c>
      <c r="Q11" s="327"/>
      <c r="R11" s="327"/>
      <c r="S11" s="327"/>
      <c r="T11" s="327"/>
      <c r="U11" s="331"/>
      <c r="V11" s="332"/>
      <c r="W11" s="331"/>
      <c r="X11" s="332"/>
      <c r="Y11" s="327"/>
    </row>
    <row r="12" spans="5:25" ht="79.5" customHeight="1" x14ac:dyDescent="0.25">
      <c r="E12" s="327"/>
      <c r="F12" s="327"/>
      <c r="G12" s="327"/>
      <c r="H12" s="327"/>
      <c r="I12" s="327"/>
      <c r="J12" s="327"/>
      <c r="K12" s="327"/>
      <c r="L12" s="327"/>
      <c r="M12" s="79" t="s">
        <v>17</v>
      </c>
      <c r="N12" s="79" t="s">
        <v>18</v>
      </c>
      <c r="O12" s="79" t="s">
        <v>19</v>
      </c>
      <c r="P12" s="327"/>
      <c r="Q12" s="327"/>
      <c r="R12" s="327"/>
      <c r="S12" s="327"/>
      <c r="T12" s="327"/>
      <c r="U12" s="79" t="s">
        <v>20</v>
      </c>
      <c r="V12" s="79" t="s">
        <v>21</v>
      </c>
      <c r="W12" s="79" t="s">
        <v>20</v>
      </c>
      <c r="X12" s="79" t="s">
        <v>21</v>
      </c>
      <c r="Y12" s="327"/>
    </row>
    <row r="13" spans="5:25" ht="20.100000000000001" customHeight="1" x14ac:dyDescent="0.25">
      <c r="E13" s="80" t="s">
        <v>156</v>
      </c>
      <c r="F13" s="61" t="s">
        <v>157</v>
      </c>
      <c r="G13" s="92">
        <f>+IFERROR(IF(COUNT('Shareholding Pattern'!H26),('Shareholding Pattern'!H26),""),"")</f>
        <v>4</v>
      </c>
      <c r="H13" s="92">
        <f>+IFERROR(IF(COUNT('Shareholding Pattern'!I26),('Shareholding Pattern'!I26),""),"")</f>
        <v>375000000</v>
      </c>
      <c r="I13" s="92" t="str">
        <f>+IFERROR(IF(COUNT('Shareholding Pattern'!J26),('Shareholding Pattern'!J26),""),"")</f>
        <v/>
      </c>
      <c r="J13" s="92" t="str">
        <f>+IFERROR(IF(COUNT('Shareholding Pattern'!K26),('Shareholding Pattern'!K26),""),"")</f>
        <v/>
      </c>
      <c r="K13" s="92">
        <f>+IFERROR(IF(COUNT('Shareholding Pattern'!L26),('Shareholding Pattern'!L26),""),"")</f>
        <v>375000000</v>
      </c>
      <c r="L13" s="256">
        <f>+IFERROR(IF(COUNT('Shareholding Pattern'!M26),('Shareholding Pattern'!M26),""),"")</f>
        <v>50</v>
      </c>
      <c r="M13" s="93" t="str">
        <f>+IFERROR(IF(COUNT('Shareholding Pattern'!N26),('Shareholding Pattern'!N26),""),"")</f>
        <v/>
      </c>
      <c r="N13" s="93" t="str">
        <f>+IFERROR(IF(COUNT('Shareholding Pattern'!O26),('Shareholding Pattern'!O26),""),"")</f>
        <v/>
      </c>
      <c r="O13" s="93" t="str">
        <f>+IFERROR(IF(COUNT('Shareholding Pattern'!P26),('Shareholding Pattern'!P26),""),"")</f>
        <v/>
      </c>
      <c r="P13" s="256" t="str">
        <f>+IFERROR(IF(COUNT('Shareholding Pattern'!Q26),('Shareholding Pattern'!Q26),""),"")</f>
        <v/>
      </c>
      <c r="Q13" s="92" t="str">
        <f>+IFERROR(IF(COUNT('Shareholding Pattern'!R26),('Shareholding Pattern'!R26),""),"")</f>
        <v/>
      </c>
      <c r="R13" s="92" t="str">
        <f>+IFERROR(IF(COUNT('Shareholding Pattern'!S26),('Shareholding Pattern'!S26),""),"")</f>
        <v/>
      </c>
      <c r="S13" s="92" t="str">
        <f>+IFERROR(IF(COUNT('Shareholding Pattern'!T26),('Shareholding Pattern'!T26),""),"")</f>
        <v/>
      </c>
      <c r="T13" s="256">
        <f>+IFERROR(IF(COUNT('Shareholding Pattern'!U26),('Shareholding Pattern'!U26),""),"")</f>
        <v>50</v>
      </c>
      <c r="U13" s="92" t="str">
        <f>+IFERROR(IF(COUNT('Shareholding Pattern'!V26),('Shareholding Pattern'!V26),""),"")</f>
        <v/>
      </c>
      <c r="V13" s="256" t="str">
        <f>+IFERROR(IF(COUNT('Shareholding Pattern'!W26),('Shareholding Pattern'!W26),""),"")</f>
        <v/>
      </c>
      <c r="W13" s="92" t="str">
        <f>+IFERROR(IF(COUNT('Shareholding Pattern'!X26),('Shareholding Pattern'!X26),""),"")</f>
        <v/>
      </c>
      <c r="X13" s="256" t="str">
        <f>+IFERROR(IF(COUNT('Shareholding Pattern'!Y26),('Shareholding Pattern'!Y26),""),"")</f>
        <v/>
      </c>
      <c r="Y13" s="92">
        <f>+IFERROR(IF(COUNT('Shareholding Pattern'!Z26),('Shareholding Pattern'!Z26),""),"")</f>
        <v>375000000</v>
      </c>
    </row>
    <row r="14" spans="5:25" ht="20.100000000000001" customHeight="1" x14ac:dyDescent="0.25">
      <c r="E14" s="80" t="s">
        <v>158</v>
      </c>
      <c r="F14" s="59" t="s">
        <v>159</v>
      </c>
      <c r="G14" s="92">
        <f>+IFERROR(IF(COUNT('Shareholding Pattern'!H50),('Shareholding Pattern'!H50),""),"")</f>
        <v>283290</v>
      </c>
      <c r="H14" s="92">
        <f>+IFERROR(IF(COUNT('Shareholding Pattern'!I50),('Shareholding Pattern'!I50),""),"")</f>
        <v>375000044</v>
      </c>
      <c r="I14" s="92" t="str">
        <f>+IFERROR(IF(COUNT('Shareholding Pattern'!J50),('Shareholding Pattern'!J50),""),"")</f>
        <v/>
      </c>
      <c r="J14" s="92" t="str">
        <f>+IFERROR(IF(COUNT('Shareholding Pattern'!K50),('Shareholding Pattern'!K50),""),"")</f>
        <v/>
      </c>
      <c r="K14" s="92">
        <f>+IFERROR(IF(COUNT('Shareholding Pattern'!L50),('Shareholding Pattern'!L50),""),"")</f>
        <v>375000044</v>
      </c>
      <c r="L14" s="256">
        <f>+IFERROR(IF(COUNT('Shareholding Pattern'!M50),('Shareholding Pattern'!M50),""),"")</f>
        <v>50</v>
      </c>
      <c r="M14" s="93" t="str">
        <f>+IFERROR(IF(COUNT('Shareholding Pattern'!N50),('Shareholding Pattern'!N50),""),"")</f>
        <v/>
      </c>
      <c r="N14" s="93" t="str">
        <f>+IFERROR(IF(COUNT('Shareholding Pattern'!O50),('Shareholding Pattern'!O50),""),"")</f>
        <v/>
      </c>
      <c r="O14" s="93" t="str">
        <f>+IFERROR(IF(COUNT('Shareholding Pattern'!P50),('Shareholding Pattern'!P50),""),"")</f>
        <v/>
      </c>
      <c r="P14" s="256" t="str">
        <f>+IFERROR(IF(COUNT('Shareholding Pattern'!Q50),('Shareholding Pattern'!Q50),""),"")</f>
        <v/>
      </c>
      <c r="Q14" s="92" t="str">
        <f>+IFERROR(IF(COUNT('Shareholding Pattern'!R50),('Shareholding Pattern'!R50),""),"")</f>
        <v/>
      </c>
      <c r="R14" s="92" t="str">
        <f>+IFERROR(IF(COUNT('Shareholding Pattern'!S50),('Shareholding Pattern'!S50),""),"")</f>
        <v/>
      </c>
      <c r="S14" s="92" t="str">
        <f>+IFERROR(IF(COUNT('Shareholding Pattern'!T50),('Shareholding Pattern'!T50),""),"")</f>
        <v/>
      </c>
      <c r="T14" s="256">
        <f>+IFERROR(IF(COUNT('Shareholding Pattern'!U50),('Shareholding Pattern'!U50),""),"")</f>
        <v>50</v>
      </c>
      <c r="U14" s="92" t="str">
        <f>+IFERROR(IF(COUNT('Shareholding Pattern'!V50),('Shareholding Pattern'!V50),""),"")</f>
        <v/>
      </c>
      <c r="V14" s="256" t="str">
        <f>+IFERROR(IF(COUNT('Shareholding Pattern'!W50),('Shareholding Pattern'!W50),""),"")</f>
        <v/>
      </c>
      <c r="W14" s="92" t="str">
        <f>+IFERROR(IF(COUNT('Shareholding Pattern'!X50),('Shareholding Pattern'!X50),""),"")</f>
        <v/>
      </c>
      <c r="X14" s="256" t="str">
        <f>+IFERROR(IF(COUNT('Shareholding Pattern'!Y50),('Shareholding Pattern'!Y50),""),"")</f>
        <v/>
      </c>
      <c r="Y14" s="92">
        <f>+IFERROR(IF(COUNT('Shareholding Pattern'!Z50),('Shareholding Pattern'!Z50),""),"")</f>
        <v>299832219</v>
      </c>
    </row>
    <row r="15" spans="5:25" ht="20.100000000000001" customHeight="1" x14ac:dyDescent="0.25">
      <c r="E15" s="80" t="s">
        <v>160</v>
      </c>
      <c r="F15" s="61" t="s">
        <v>161</v>
      </c>
      <c r="G15" s="92" t="str">
        <f>+IFERROR(IF(COUNT('Shareholding Pattern'!H56),('Shareholding Pattern'!H56),""),"")</f>
        <v/>
      </c>
      <c r="H15" s="92" t="str">
        <f>+IFERROR(IF(COUNT('Shareholding Pattern'!I56),('Shareholding Pattern'!I56),""),"")</f>
        <v/>
      </c>
      <c r="I15" s="92" t="str">
        <f>+IFERROR(IF(COUNT('Shareholding Pattern'!J56),('Shareholding Pattern'!J56),""),"")</f>
        <v/>
      </c>
      <c r="J15" s="92" t="str">
        <f>+IFERROR(IF(COUNT('Shareholding Pattern'!K56),('Shareholding Pattern'!K56),""),"")</f>
        <v/>
      </c>
      <c r="K15" s="92" t="str">
        <f>+IFERROR(IF(COUNT('Shareholding Pattern'!L56),('Shareholding Pattern'!L56),""),"")</f>
        <v/>
      </c>
      <c r="L15" s="256" t="str">
        <f>+IFERROR(IF(COUNT('Shareholding Pattern'!M56),('Shareholding Pattern'!M56),""),"")</f>
        <v/>
      </c>
      <c r="M15" s="92" t="str">
        <f>+IFERROR(IF(COUNT('Shareholding Pattern'!N56),('Shareholding Pattern'!N56),""),"")</f>
        <v/>
      </c>
      <c r="N15" s="92" t="str">
        <f>+IFERROR(IF(COUNT('Shareholding Pattern'!O56),('Shareholding Pattern'!O56),""),"")</f>
        <v/>
      </c>
      <c r="O15" s="92" t="str">
        <f>+IFERROR(IF(COUNT('Shareholding Pattern'!P56),('Shareholding Pattern'!P56),""),"")</f>
        <v/>
      </c>
      <c r="P15" s="256" t="str">
        <f>+IFERROR(IF(COUNT('Shareholding Pattern'!Q56),('Shareholding Pattern'!Q56),""),"")</f>
        <v/>
      </c>
      <c r="Q15" s="92" t="str">
        <f>+IFERROR(IF(COUNT('Shareholding Pattern'!R56),('Shareholding Pattern'!R56),""),"")</f>
        <v/>
      </c>
      <c r="R15" s="92" t="str">
        <f>+IFERROR(IF(COUNT('Shareholding Pattern'!S56),('Shareholding Pattern'!S56),""),"")</f>
        <v/>
      </c>
      <c r="S15" s="92" t="str">
        <f>+IFERROR(IF(COUNT('Shareholding Pattern'!T56),('Shareholding Pattern'!T56),""),"")</f>
        <v/>
      </c>
      <c r="T15" s="256" t="str">
        <f>+IFERROR(IF(COUNT('Shareholding Pattern'!U56),('Shareholding Pattern'!U56),""),"")</f>
        <v/>
      </c>
      <c r="U15" s="92" t="str">
        <f>+IFERROR(IF(COUNT('Shareholding Pattern'!V56),('Shareholding Pattern'!V56),""),"")</f>
        <v/>
      </c>
      <c r="V15" s="256" t="str">
        <f>+IFERROR(IF(COUNT('Shareholding Pattern'!W56),('Shareholding Pattern'!W56),""),"")</f>
        <v/>
      </c>
      <c r="W15" s="92" t="str">
        <f>+IFERROR(IF(COUNT('Shareholding Pattern'!X56),('Shareholding Pattern'!X56),""),"")</f>
        <v/>
      </c>
      <c r="X15" s="256" t="str">
        <f>+IFERROR(IF(COUNT('Shareholding Pattern'!Y56),('Shareholding Pattern'!Y56),""),"")</f>
        <v/>
      </c>
      <c r="Y15" s="92" t="str">
        <f>+IFERROR(IF(COUNT('Shareholding Pattern'!Z56),('Shareholding Pattern'!Z56),""),"")</f>
        <v/>
      </c>
    </row>
    <row r="16" spans="5:25" ht="20.100000000000001" customHeight="1" x14ac:dyDescent="0.25">
      <c r="E16" s="80" t="s">
        <v>162</v>
      </c>
      <c r="F16" s="88" t="s">
        <v>163</v>
      </c>
      <c r="G16" s="92" t="str">
        <f>+IFERROR(IF(COUNT('Shareholding Pattern'!H54),('Shareholding Pattern'!H54),""),"")</f>
        <v/>
      </c>
      <c r="H16" s="92" t="str">
        <f>+IFERROR(IF(COUNT('Shareholding Pattern'!I54),('Shareholding Pattern'!I54),""),"")</f>
        <v/>
      </c>
      <c r="I16" s="92" t="str">
        <f>+IFERROR(IF(COUNT('Shareholding Pattern'!J54),('Shareholding Pattern'!J54),""),"")</f>
        <v/>
      </c>
      <c r="J16" s="92" t="str">
        <f>+IFERROR(IF(COUNT('Shareholding Pattern'!K54),('Shareholding Pattern'!K54),""),"")</f>
        <v/>
      </c>
      <c r="K16" s="92" t="str">
        <f>+IFERROR(IF(COUNT('Shareholding Pattern'!L54),('Shareholding Pattern'!L54),""),"")</f>
        <v/>
      </c>
      <c r="L16" s="256" t="str">
        <f>+IFERROR(IF(COUNT('Shareholding Pattern'!M54),('Shareholding Pattern'!M54),""),"")</f>
        <v/>
      </c>
      <c r="M16" s="93" t="str">
        <f>+IFERROR(IF(COUNT('Shareholding Pattern'!N54),('Shareholding Pattern'!N54),""),"")</f>
        <v/>
      </c>
      <c r="N16" s="93" t="str">
        <f>+IFERROR(IF(COUNT('Shareholding Pattern'!O54),('Shareholding Pattern'!O54),""),"")</f>
        <v/>
      </c>
      <c r="O16" s="93" t="str">
        <f>+IFERROR(IF(COUNT('Shareholding Pattern'!P54),('Shareholding Pattern'!P54),""),"")</f>
        <v/>
      </c>
      <c r="P16" s="256" t="str">
        <f>+IFERROR(IF(COUNT('Shareholding Pattern'!Q54),('Shareholding Pattern'!Q54),""),"")</f>
        <v/>
      </c>
      <c r="Q16" s="92" t="str">
        <f>+IFERROR(IF(COUNT('Shareholding Pattern'!R54),('Shareholding Pattern'!R54),""),"")</f>
        <v/>
      </c>
      <c r="R16" s="92" t="str">
        <f>+IFERROR(IF(COUNT('Shareholding Pattern'!S54),('Shareholding Pattern'!S54),""),"")</f>
        <v/>
      </c>
      <c r="S16" s="92" t="str">
        <f>+IFERROR(IF(COUNT('Shareholding Pattern'!T54),('Shareholding Pattern'!T54),""),"")</f>
        <v/>
      </c>
      <c r="T16" s="256" t="str">
        <f>+IFERROR(IF(COUNT('Shareholding Pattern'!U54),('Shareholding Pattern'!U54),""),"")</f>
        <v/>
      </c>
      <c r="U16" s="92" t="str">
        <f>+IFERROR(IF(COUNT('Shareholding Pattern'!V54),('Shareholding Pattern'!V54),""),"")</f>
        <v/>
      </c>
      <c r="V16" s="256" t="str">
        <f>+IFERROR(IF(COUNT('Shareholding Pattern'!W54),('Shareholding Pattern'!W54),""),"")</f>
        <v/>
      </c>
      <c r="W16" s="92" t="str">
        <f>+IFERROR(IF(COUNT('Shareholding Pattern'!X54),('Shareholding Pattern'!X54),""),"")</f>
        <v/>
      </c>
      <c r="X16" s="256" t="str">
        <f>+IFERROR(IF(COUNT('Shareholding Pattern'!Y54),('Shareholding Pattern'!Y54),""),"")</f>
        <v/>
      </c>
      <c r="Y16" s="92" t="str">
        <f>+IFERROR(IF(COUNT('Shareholding Pattern'!Z54),('Shareholding Pattern'!Z54),""),"")</f>
        <v/>
      </c>
    </row>
    <row r="17" spans="5:25" ht="20.100000000000001" customHeight="1" x14ac:dyDescent="0.25">
      <c r="E17" s="80" t="s">
        <v>164</v>
      </c>
      <c r="F17" s="88" t="s">
        <v>165</v>
      </c>
      <c r="G17" s="92" t="str">
        <f>+IFERROR(IF(COUNT('Shareholding Pattern'!H55),('Shareholding Pattern'!H55),""),"")</f>
        <v/>
      </c>
      <c r="H17" s="92" t="str">
        <f>+IFERROR(IF(COUNT('Shareholding Pattern'!I55),('Shareholding Pattern'!I55),""),"")</f>
        <v/>
      </c>
      <c r="I17" s="92" t="str">
        <f>+IFERROR(IF(COUNT('Shareholding Pattern'!J55),('Shareholding Pattern'!J55),""),"")</f>
        <v/>
      </c>
      <c r="J17" s="92" t="str">
        <f>+IFERROR(IF(COUNT('Shareholding Pattern'!K55),('Shareholding Pattern'!K55),""),"")</f>
        <v/>
      </c>
      <c r="K17" s="92" t="str">
        <f>+IFERROR(IF(COUNT('Shareholding Pattern'!L55),('Shareholding Pattern'!L55),""),"")</f>
        <v/>
      </c>
      <c r="L17" s="256" t="str">
        <f>+IFERROR(IF(COUNT('Shareholding Pattern'!M55),('Shareholding Pattern'!M55),""),"")</f>
        <v/>
      </c>
      <c r="M17" s="93" t="str">
        <f>+IFERROR(IF(COUNT('Shareholding Pattern'!N55),('Shareholding Pattern'!N55),""),"")</f>
        <v/>
      </c>
      <c r="N17" s="93" t="str">
        <f>+IFERROR(IF(COUNT('Shareholding Pattern'!O55),('Shareholding Pattern'!O55),""),"")</f>
        <v/>
      </c>
      <c r="O17" s="93" t="str">
        <f>+IFERROR(IF(COUNT('Shareholding Pattern'!P55),('Shareholding Pattern'!P55),""),"")</f>
        <v/>
      </c>
      <c r="P17" s="256" t="str">
        <f>+IFERROR(IF(COUNT('Shareholding Pattern'!Q55),('Shareholding Pattern'!Q55),""),"")</f>
        <v/>
      </c>
      <c r="Q17" s="92" t="str">
        <f>+IFERROR(IF(COUNT('Shareholding Pattern'!R55),('Shareholding Pattern'!R55),""),"")</f>
        <v/>
      </c>
      <c r="R17" s="92" t="str">
        <f>+IFERROR(IF(COUNT('Shareholding Pattern'!S55),('Shareholding Pattern'!S55),""),"")</f>
        <v/>
      </c>
      <c r="S17" s="92" t="str">
        <f>+IFERROR(IF(COUNT('Shareholding Pattern'!T55),('Shareholding Pattern'!T55),""),"")</f>
        <v/>
      </c>
      <c r="T17" s="256" t="str">
        <f>+IFERROR(IF(COUNT('Shareholding Pattern'!U55),('Shareholding Pattern'!U55),""),"")</f>
        <v/>
      </c>
      <c r="U17" s="92" t="str">
        <f>+IFERROR(IF(COUNT('Shareholding Pattern'!V55),('Shareholding Pattern'!V55),""),"")</f>
        <v/>
      </c>
      <c r="V17" s="256" t="str">
        <f>+IFERROR(IF(COUNT('Shareholding Pattern'!W55),('Shareholding Pattern'!W55),""),"")</f>
        <v/>
      </c>
      <c r="W17" s="92" t="str">
        <f>+IFERROR(IF(COUNT('Shareholding Pattern'!X55),('Shareholding Pattern'!X55),""),"")</f>
        <v/>
      </c>
      <c r="X17" s="256" t="str">
        <f>+IFERROR(IF(COUNT('Shareholding Pattern'!Y55),('Shareholding Pattern'!Y55),""),"")</f>
        <v/>
      </c>
      <c r="Y17" s="92" t="str">
        <f>+IFERROR(IF(COUNT('Shareholding Pattern'!Z55),('Shareholding Pattern'!Z55),""),"")</f>
        <v/>
      </c>
    </row>
    <row r="18" spans="5:25" ht="18.75" x14ac:dyDescent="0.3">
      <c r="E18" s="62"/>
      <c r="F18" s="83" t="s">
        <v>19</v>
      </c>
      <c r="G18" s="94">
        <f>+IFERROR(IF(COUNT('Shareholding Pattern'!H58),('Shareholding Pattern'!H58),""),"")</f>
        <v>283294</v>
      </c>
      <c r="H18" s="94">
        <f>+IFERROR(IF(COUNT('Shareholding Pattern'!I58),('Shareholding Pattern'!I58),""),"")</f>
        <v>750000044</v>
      </c>
      <c r="I18" s="94" t="str">
        <f>+IFERROR(IF(COUNT('Shareholding Pattern'!J58),('Shareholding Pattern'!J58),""),"")</f>
        <v/>
      </c>
      <c r="J18" s="94" t="str">
        <f>+IFERROR(IF(COUNT('Shareholding Pattern'!K58),('Shareholding Pattern'!K58),""),"")</f>
        <v/>
      </c>
      <c r="K18" s="94">
        <f>+IFERROR(IF(COUNT('Shareholding Pattern'!L58),('Shareholding Pattern'!L58),""),"")</f>
        <v>750000044</v>
      </c>
      <c r="L18" s="283" t="str">
        <f>+IFERROR(IF(COUNT('Shareholding Pattern'!M58),('Shareholding Pattern'!M58),""),"")</f>
        <v/>
      </c>
      <c r="M18" s="94" t="str">
        <f>+IFERROR(IF(COUNT('Shareholding Pattern'!N58),('Shareholding Pattern'!N58),""),"")</f>
        <v/>
      </c>
      <c r="N18" s="94" t="str">
        <f>+IFERROR(IF(COUNT('Shareholding Pattern'!O58),('Shareholding Pattern'!O58),""),"")</f>
        <v/>
      </c>
      <c r="O18" s="94" t="str">
        <f>+IFERROR(IF(COUNT('Shareholding Pattern'!P58),('Shareholding Pattern'!P58),""),"")</f>
        <v/>
      </c>
      <c r="P18" s="94" t="str">
        <f>+IFERROR(IF(COUNT('Shareholding Pattern'!Q58),('Shareholding Pattern'!Q58),""),"")</f>
        <v/>
      </c>
      <c r="Q18" s="94" t="str">
        <f>+IFERROR(IF(COUNT('Shareholding Pattern'!R58),('Shareholding Pattern'!R58),""),"")</f>
        <v/>
      </c>
      <c r="R18" s="94" t="str">
        <f>+IFERROR(IF(COUNT('Shareholding Pattern'!S58),('Shareholding Pattern'!S58),""),"")</f>
        <v/>
      </c>
      <c r="S18" s="94" t="str">
        <f>+IFERROR(IF(COUNT('Shareholding Pattern'!T58),('Shareholding Pattern'!T58),""),"")</f>
        <v/>
      </c>
      <c r="T18" s="283" t="str">
        <f>+IFERROR(IF(COUNT('Shareholding Pattern'!U58),('Shareholding Pattern'!U58),""),"")</f>
        <v/>
      </c>
      <c r="U18" s="94" t="str">
        <f>+IFERROR(IF(COUNT('Shareholding Pattern'!V58),('Shareholding Pattern'!V58),""),"")</f>
        <v/>
      </c>
      <c r="V18" s="94" t="str">
        <f>+IFERROR(IF(COUNT('Shareholding Pattern'!W58),('Shareholding Pattern'!W58),""),"")</f>
        <v/>
      </c>
      <c r="W18" s="94" t="str">
        <f>+IFERROR(IF(COUNT('Shareholding Pattern'!X58),('Shareholding Pattern'!X58),""),"")</f>
        <v/>
      </c>
      <c r="X18" s="94" t="str">
        <f>+IFERROR(IF(COUNT('Shareholding Pattern'!Y58),('Shareholding Pattern'!Y58),""),"")</f>
        <v/>
      </c>
      <c r="Y18" s="94">
        <f>+IFERROR(IF(COUNT('Shareholding Pattern'!Z58),('Shareholding Pattern'!Z58),""),"")</f>
        <v>674832219</v>
      </c>
    </row>
    <row r="19" spans="5:25" x14ac:dyDescent="0.25"/>
  </sheetData>
  <sheetProtection algorithmName="SHA-512" hashValue="kt0f9aQRkND9b03FczErgEG7JJXmlsDkpWMOLen25sn21S525tgp5WUUaMLxqVtzcSgypG64hS3pL/DdKVxnDw==" saltValue="K+sGvNp9Aljhcx/fcYjiYA==" spinCount="100000" sheet="1" objects="1" scenarios="1"/>
  <mergeCells count="20">
    <mergeCell ref="U10:V11"/>
    <mergeCell ref="W10:X11"/>
    <mergeCell ref="Y10:Y12"/>
    <mergeCell ref="S10:S12"/>
    <mergeCell ref="E8:Y8"/>
    <mergeCell ref="M11:O11"/>
    <mergeCell ref="P11:P12"/>
    <mergeCell ref="K10:K12"/>
    <mergeCell ref="L10:L12"/>
    <mergeCell ref="M10:P10"/>
    <mergeCell ref="Q10:Q12"/>
    <mergeCell ref="R10:R12"/>
    <mergeCell ref="T10:T12"/>
    <mergeCell ref="E10:E12"/>
    <mergeCell ref="F10:F12"/>
    <mergeCell ref="G10:G12"/>
    <mergeCell ref="H10:H12"/>
    <mergeCell ref="E9:Y9"/>
    <mergeCell ref="I10:I12"/>
    <mergeCell ref="J10:J12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7"/>
  </sheetPr>
  <dimension ref="A1:X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10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9.140625" customWidth="1"/>
    <col min="25" max="16384" width="9.140625" hidden="1"/>
  </cols>
  <sheetData>
    <row r="1" spans="5:23" hidden="1" x14ac:dyDescent="0.25">
      <c r="I1">
        <v>0</v>
      </c>
    </row>
    <row r="2" spans="5:23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5:23" hidden="1" x14ac:dyDescent="0.25"/>
    <row r="4" spans="5:23" hidden="1" x14ac:dyDescent="0.25"/>
    <row r="5" spans="5:23" hidden="1" x14ac:dyDescent="0.25"/>
    <row r="6" spans="5:23" hidden="1" x14ac:dyDescent="0.25"/>
    <row r="7" spans="5:23" ht="15" customHeight="1" x14ac:dyDescent="0.25"/>
    <row r="8" spans="5:23" ht="15" customHeight="1" x14ac:dyDescent="0.25"/>
    <row r="9" spans="5:23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5:23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5:23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351"/>
    </row>
    <row r="12" spans="5:23" ht="19.5" customHeight="1" x14ac:dyDescent="0.25">
      <c r="E12" s="9" t="s">
        <v>100</v>
      </c>
      <c r="F12" s="85" t="s">
        <v>69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5:23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1"/>
    </row>
    <row r="14" spans="5:23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5:23" ht="24.9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69"/>
    </row>
    <row r="16" spans="5:23" ht="20.100000000000001" customHeight="1" x14ac:dyDescent="0.25">
      <c r="E16" s="40"/>
      <c r="F16" s="39"/>
      <c r="G16" s="84" t="s">
        <v>19</v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7" t="str">
        <f>+IFERROR(IF(COUNT(U16),ROUND(SUM(U16)/SUM(H16)*100,2),""),0)</f>
        <v/>
      </c>
      <c r="W16" s="58" t="str">
        <f>+IFERROR(IF(COUNT(W13:W15),ROUND(SUM(W13:W15),0),""),"")</f>
        <v/>
      </c>
    </row>
  </sheetData>
  <sheetProtection algorithmName="SHA-512" hashValue="nUBQskRH8dKkEGGyoOjdPc680HjFs1ddth7hjjbofsJsIVIhXiIIND0JgCg0eUWCjOxdRA0HIYn8um1JiBtjpw==" saltValue="9MCeaFxcXgppTeumBPSggA==" spinCount="100000" sheet="1" objects="1" scenarios="1"/>
  <mergeCells count="17">
    <mergeCell ref="M10:O10"/>
    <mergeCell ref="P10:P11"/>
    <mergeCell ref="J9:J11"/>
    <mergeCell ref="K9:K11"/>
    <mergeCell ref="L9:L11"/>
    <mergeCell ref="M9:P9"/>
    <mergeCell ref="E9:E11"/>
    <mergeCell ref="F9:F11"/>
    <mergeCell ref="G9:G11"/>
    <mergeCell ref="H9:H11"/>
    <mergeCell ref="I9:I11"/>
    <mergeCell ref="Q9:Q11"/>
    <mergeCell ref="R9:R11"/>
    <mergeCell ref="U9:V10"/>
    <mergeCell ref="W9:W11"/>
    <mergeCell ref="T9:T11"/>
    <mergeCell ref="S9:S11"/>
  </mergeCells>
  <dataValidations count="4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H13:J13 M13:N13 Q13:R13">
      <formula1>0</formula1>
    </dataValidation>
  </dataValidations>
  <hyperlinks>
    <hyperlink ref="G16" location="'Shareholding Pattern'!F47" display="Total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7"/>
  </sheetPr>
  <dimension ref="A1:XFC20"/>
  <sheetViews>
    <sheetView showGridLines="0" topLeftCell="A7" zoomScale="90" zoomScaleNormal="90" workbookViewId="0">
      <selection activeCell="Y17" sqref="Y17"/>
    </sheetView>
  </sheetViews>
  <sheetFormatPr defaultColWidth="0" defaultRowHeight="15" x14ac:dyDescent="0.25"/>
  <cols>
    <col min="1" max="1" width="2.28515625" customWidth="1"/>
    <col min="2" max="2" width="2.140625" hidden="1" customWidth="1"/>
    <col min="3" max="3" width="2" hidden="1" customWidth="1"/>
    <col min="4" max="4" width="7.140625" customWidth="1"/>
    <col min="5" max="6" width="35.7109375" customWidth="1"/>
    <col min="7" max="8" width="13.7109375" customWidth="1"/>
    <col min="9" max="11" width="14.5703125" customWidth="1"/>
    <col min="12" max="12" width="15.5703125" customWidth="1"/>
    <col min="13" max="13" width="13.5703125" customWidth="1"/>
    <col min="14" max="14" width="15.42578125" customWidth="1"/>
    <col min="15" max="15" width="16" customWidth="1"/>
    <col min="16" max="16" width="16.42578125" customWidth="1"/>
    <col min="17" max="17" width="12.5703125" customWidth="1"/>
    <col min="18" max="20" width="14.5703125" customWidth="1"/>
    <col min="21" max="21" width="19.140625" customWidth="1"/>
    <col min="22" max="22" width="15.42578125" customWidth="1"/>
    <col min="23" max="23" width="7.42578125" customWidth="1"/>
    <col min="24" max="24" width="15.42578125" customWidth="1"/>
    <col min="25" max="25" width="9.140625" customWidth="1"/>
    <col min="26" max="16383" width="0.28515625" hidden="1"/>
    <col min="16384" max="16384" width="2.85546875" hidden="1"/>
  </cols>
  <sheetData>
    <row r="1" spans="4:32" hidden="1" x14ac:dyDescent="0.25">
      <c r="I1">
        <v>4</v>
      </c>
      <c r="AF1" t="s">
        <v>945</v>
      </c>
    </row>
    <row r="2" spans="4:32" hidden="1" x14ac:dyDescent="0.25">
      <c r="E2" t="s">
        <v>535</v>
      </c>
      <c r="F2" t="s">
        <v>252</v>
      </c>
      <c r="G2" t="s">
        <v>963</v>
      </c>
      <c r="H2" t="s">
        <v>146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184</v>
      </c>
      <c r="AF2" t="s">
        <v>935</v>
      </c>
    </row>
    <row r="3" spans="4:32" hidden="1" x14ac:dyDescent="0.25">
      <c r="AF3" t="s">
        <v>950</v>
      </c>
    </row>
    <row r="4" spans="4:32" hidden="1" x14ac:dyDescent="0.25">
      <c r="AF4" t="s">
        <v>946</v>
      </c>
    </row>
    <row r="5" spans="4:32" hidden="1" x14ac:dyDescent="0.25">
      <c r="AF5" t="s">
        <v>936</v>
      </c>
    </row>
    <row r="6" spans="4:32" hidden="1" x14ac:dyDescent="0.25">
      <c r="AF6" t="s">
        <v>947</v>
      </c>
    </row>
    <row r="7" spans="4:32" x14ac:dyDescent="0.25">
      <c r="AF7" t="s">
        <v>948</v>
      </c>
    </row>
    <row r="8" spans="4:32" x14ac:dyDescent="0.25">
      <c r="AF8" t="s">
        <v>951</v>
      </c>
    </row>
    <row r="9" spans="4:32" ht="29.25" customHeight="1" x14ac:dyDescent="0.25">
      <c r="D9" s="369" t="s">
        <v>139</v>
      </c>
      <c r="E9" s="369" t="s">
        <v>34</v>
      </c>
      <c r="F9" s="369" t="s">
        <v>138</v>
      </c>
      <c r="G9" s="351" t="s">
        <v>1</v>
      </c>
      <c r="H9" s="385" t="s">
        <v>970</v>
      </c>
      <c r="I9" s="351" t="s">
        <v>3</v>
      </c>
      <c r="J9" s="351" t="s">
        <v>4</v>
      </c>
      <c r="K9" s="351" t="s">
        <v>5</v>
      </c>
      <c r="L9" s="351" t="s">
        <v>6</v>
      </c>
      <c r="M9" s="351" t="s">
        <v>7</v>
      </c>
      <c r="N9" s="351" t="s">
        <v>8</v>
      </c>
      <c r="O9" s="351"/>
      <c r="P9" s="351"/>
      <c r="Q9" s="351"/>
      <c r="R9" s="351" t="s">
        <v>9</v>
      </c>
      <c r="S9" s="351" t="s">
        <v>10</v>
      </c>
      <c r="T9" s="369" t="s">
        <v>136</v>
      </c>
      <c r="U9" s="351" t="s">
        <v>107</v>
      </c>
      <c r="V9" s="351" t="s">
        <v>12</v>
      </c>
      <c r="W9" s="351"/>
      <c r="X9" s="351" t="s">
        <v>14</v>
      </c>
      <c r="AF9" t="s">
        <v>937</v>
      </c>
    </row>
    <row r="10" spans="4:32" ht="31.5" customHeight="1" x14ac:dyDescent="0.25">
      <c r="D10" s="370"/>
      <c r="E10" s="370"/>
      <c r="F10" s="370"/>
      <c r="G10" s="351"/>
      <c r="H10" s="370"/>
      <c r="I10" s="351"/>
      <c r="J10" s="351"/>
      <c r="K10" s="351"/>
      <c r="L10" s="351"/>
      <c r="M10" s="351"/>
      <c r="N10" s="351" t="s">
        <v>15</v>
      </c>
      <c r="O10" s="351"/>
      <c r="P10" s="351"/>
      <c r="Q10" s="351" t="s">
        <v>16</v>
      </c>
      <c r="R10" s="351"/>
      <c r="S10" s="351"/>
      <c r="T10" s="370"/>
      <c r="U10" s="351"/>
      <c r="V10" s="351"/>
      <c r="W10" s="351"/>
      <c r="X10" s="351"/>
      <c r="AF10" t="s">
        <v>938</v>
      </c>
    </row>
    <row r="11" spans="4:32" ht="75" x14ac:dyDescent="0.25">
      <c r="D11" s="371"/>
      <c r="E11" s="371"/>
      <c r="F11" s="371"/>
      <c r="G11" s="351"/>
      <c r="H11" s="371"/>
      <c r="I11" s="351"/>
      <c r="J11" s="351"/>
      <c r="K11" s="351"/>
      <c r="L11" s="351"/>
      <c r="M11" s="351"/>
      <c r="N11" s="44" t="s">
        <v>17</v>
      </c>
      <c r="O11" s="44" t="s">
        <v>18</v>
      </c>
      <c r="P11" s="44" t="s">
        <v>19</v>
      </c>
      <c r="Q11" s="351"/>
      <c r="R11" s="351"/>
      <c r="S11" s="351"/>
      <c r="T11" s="371"/>
      <c r="U11" s="351"/>
      <c r="V11" s="44" t="s">
        <v>20</v>
      </c>
      <c r="W11" s="44" t="s">
        <v>21</v>
      </c>
      <c r="X11" s="351"/>
      <c r="AF11" t="s">
        <v>944</v>
      </c>
    </row>
    <row r="12" spans="4:32" ht="15.75" x14ac:dyDescent="0.25">
      <c r="D12" s="9" t="s">
        <v>101</v>
      </c>
      <c r="E12" s="95" t="s">
        <v>33</v>
      </c>
      <c r="F12" s="9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  <c r="AF12" s="11" t="s">
        <v>949</v>
      </c>
    </row>
    <row r="13" spans="4:32" s="11" customFormat="1" hidden="1" x14ac:dyDescent="0.25">
      <c r="D13" s="106"/>
      <c r="E13" s="91"/>
      <c r="F13" s="91"/>
      <c r="G13" s="10"/>
      <c r="H13" s="16"/>
      <c r="I13" s="16"/>
      <c r="J13" s="50"/>
      <c r="K13" s="50"/>
      <c r="L13" s="50" t="str">
        <f>+IFERROR(IF(COUNT(I13:K13),ROUND(SUM(I13:K13),0),""),"")</f>
        <v/>
      </c>
      <c r="M13" s="17" t="str">
        <f>+IFERROR(IF(COUNT(L13),ROUND(L13/'Shareholding Pattern'!$L$57*100,2),""),"")</f>
        <v/>
      </c>
      <c r="N13" s="55"/>
      <c r="O13" s="55"/>
      <c r="P13" s="55" t="str">
        <f>+IFERROR(IF(COUNT(N13:O13),ROUND(SUM(N13,O13),2),""),"")</f>
        <v/>
      </c>
      <c r="Q13" s="17" t="str">
        <f>+IFERROR(IF(COUNT(P13),ROUND(P13/('Shareholding Pattern'!$P$58)*100,2),""),"")</f>
        <v/>
      </c>
      <c r="R13" s="50"/>
      <c r="S13" s="50"/>
      <c r="T13" s="52" t="str">
        <f>+IFERROR(IF(COUNT(R13:S13),ROUND(SUM(R13:S13),0),""),"")</f>
        <v/>
      </c>
      <c r="U13" s="17" t="str">
        <f>+IFERROR(IF(COUNT(L13,T13),ROUND(SUM(T13,L13)/SUM('Shareholding Pattern'!$L$57,'Shareholding Pattern'!$T$57)*100,2),""),"")</f>
        <v/>
      </c>
      <c r="V13" s="50"/>
      <c r="W13" s="17" t="str">
        <f>+IFERROR(IF(COUNT(V13),ROUND(SUM(V13)/SUM(I13)*100,2),""),0)</f>
        <v/>
      </c>
      <c r="X13" s="51"/>
      <c r="AF13" t="s">
        <v>943</v>
      </c>
    </row>
    <row r="14" spans="4:32" ht="24.95" customHeight="1" x14ac:dyDescent="0.25"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  <c r="AF14" t="s">
        <v>984</v>
      </c>
    </row>
    <row r="15" spans="4:32" ht="24.95" customHeight="1" x14ac:dyDescent="0.25">
      <c r="D15" s="106">
        <v>1</v>
      </c>
      <c r="E15" s="313" t="s">
        <v>947</v>
      </c>
      <c r="F15" s="313" t="s">
        <v>947</v>
      </c>
      <c r="G15" s="310" t="s">
        <v>1013</v>
      </c>
      <c r="H15" s="315">
        <v>228</v>
      </c>
      <c r="I15" s="51">
        <v>1411876</v>
      </c>
      <c r="J15" s="305"/>
      <c r="K15" s="305"/>
      <c r="L15" s="306">
        <f>+IFERROR(IF(COUNT(I15:K15),ROUND(SUM(I15:K15),0),""),"")</f>
        <v>1411876</v>
      </c>
      <c r="M15" s="55">
        <f>+IFERROR(IF(COUNT(L15),ROUND(L15/'Shareholding Pattern'!$L$57*100,2),""),"")</f>
        <v>0.19</v>
      </c>
      <c r="N15" s="307"/>
      <c r="O15" s="307"/>
      <c r="P15" s="308" t="str">
        <f>+IFERROR(IF(COUNT(N15:O15),ROUND(SUM(N15,O15),2),""),"")</f>
        <v/>
      </c>
      <c r="Q15" s="308" t="str">
        <f>+IFERROR(IF(COUNT(P15),ROUND(P15/('Shareholding Pattern'!$P$58)*100,2),""),"")</f>
        <v/>
      </c>
      <c r="R15" s="305"/>
      <c r="S15" s="305"/>
      <c r="T15" s="306" t="str">
        <f>+IFERROR(IF(COUNT(R15:S15),ROUND(SUM(R15:S15),0),""),"")</f>
        <v/>
      </c>
      <c r="U15" s="308">
        <f>+IFERROR(IF(COUNT(L15,T15),ROUND(SUM(T15,L15)/SUM('Shareholding Pattern'!$L$57,'Shareholding Pattern'!$T$57)*100,2),""),"")</f>
        <v>0.19</v>
      </c>
      <c r="V15" s="306"/>
      <c r="W15" s="308" t="str">
        <f>+IFERROR(IF(COUNT(V15),ROUND(SUM(V15)/SUM(#REF!)*100,2),""),0)</f>
        <v/>
      </c>
      <c r="X15" s="51">
        <v>1411876</v>
      </c>
    </row>
    <row r="16" spans="4:32" ht="24.95" customHeight="1" x14ac:dyDescent="0.25">
      <c r="D16" s="106">
        <v>2</v>
      </c>
      <c r="E16" s="313" t="s">
        <v>984</v>
      </c>
      <c r="F16" s="313" t="s">
        <v>1014</v>
      </c>
      <c r="G16" s="310" t="s">
        <v>1013</v>
      </c>
      <c r="H16" s="315">
        <v>1106</v>
      </c>
      <c r="I16" s="51">
        <v>11551513</v>
      </c>
      <c r="J16" s="305"/>
      <c r="K16" s="305"/>
      <c r="L16" s="306">
        <f>+IFERROR(IF(COUNT(I16:K16),ROUND(SUM(I16:K16),0),""),"")</f>
        <v>11551513</v>
      </c>
      <c r="M16" s="55">
        <f>+IFERROR(IF(COUNT(L16),ROUND(L16/'Shareholding Pattern'!$L$57*100,2),""),"")</f>
        <v>1.54</v>
      </c>
      <c r="N16" s="307"/>
      <c r="O16" s="307"/>
      <c r="P16" s="308" t="str">
        <f>+IFERROR(IF(COUNT(N16:O16),ROUND(SUM(N16,O16),2),""),"")</f>
        <v/>
      </c>
      <c r="Q16" s="308" t="str">
        <f>+IFERROR(IF(COUNT(P16),ROUND(P16/('Shareholding Pattern'!$P$58)*100,2),""),"")</f>
        <v/>
      </c>
      <c r="R16" s="305"/>
      <c r="S16" s="305"/>
      <c r="T16" s="306" t="str">
        <f>+IFERROR(IF(COUNT(R16:S16),ROUND(SUM(R16:S16),0),""),"")</f>
        <v/>
      </c>
      <c r="U16" s="308">
        <f>+IFERROR(IF(COUNT(L16,T16),ROUND(SUM(T16,L16)/SUM('Shareholding Pattern'!$L$57,'Shareholding Pattern'!$T$57)*100,2),""),"")</f>
        <v>1.54</v>
      </c>
      <c r="V16" s="306"/>
      <c r="W16" s="308" t="str">
        <f>+IFERROR(IF(COUNT(V16),ROUND(SUM(V16)/SUM(#REF!)*100,2),""),0)</f>
        <v/>
      </c>
      <c r="X16" s="51">
        <v>11551512</v>
      </c>
    </row>
    <row r="17" spans="4:24" ht="24.95" customHeight="1" x14ac:dyDescent="0.25">
      <c r="D17" s="106">
        <v>3</v>
      </c>
      <c r="E17" s="313" t="s">
        <v>945</v>
      </c>
      <c r="F17" s="313" t="s">
        <v>945</v>
      </c>
      <c r="G17" s="310" t="s">
        <v>1013</v>
      </c>
      <c r="H17" s="315">
        <v>2772</v>
      </c>
      <c r="I17" s="51">
        <v>2354180</v>
      </c>
      <c r="J17" s="305"/>
      <c r="K17" s="305"/>
      <c r="L17" s="306">
        <f>+IFERROR(IF(COUNT(I17:K17),ROUND(SUM(I17:K17),0),""),"")</f>
        <v>2354180</v>
      </c>
      <c r="M17" s="55">
        <f>+IFERROR(IF(COUNT(L17),ROUND(L17/'Shareholding Pattern'!$L$57*100,2),""),"")</f>
        <v>0.31</v>
      </c>
      <c r="N17" s="307"/>
      <c r="O17" s="307"/>
      <c r="P17" s="308" t="str">
        <f>+IFERROR(IF(COUNT(N17:O17),ROUND(SUM(N17,O17),2),""),"")</f>
        <v/>
      </c>
      <c r="Q17" s="308" t="str">
        <f>+IFERROR(IF(COUNT(P17),ROUND(P17/('Shareholding Pattern'!$P$58)*100,2),""),"")</f>
        <v/>
      </c>
      <c r="R17" s="305"/>
      <c r="S17" s="305"/>
      <c r="T17" s="306" t="str">
        <f>+IFERROR(IF(COUNT(R17:S17),ROUND(SUM(R17:S17),0),""),"")</f>
        <v/>
      </c>
      <c r="U17" s="308">
        <f>+IFERROR(IF(COUNT(L17,T17),ROUND(SUM(T17,L17)/SUM('Shareholding Pattern'!$L$57,'Shareholding Pattern'!$T$57)*100,2),""),"")</f>
        <v>0.31</v>
      </c>
      <c r="V17" s="306"/>
      <c r="W17" s="308" t="str">
        <f>+IFERROR(IF(COUNT(V17),ROUND(SUM(V17)/SUM(#REF!)*100,2),""),0)</f>
        <v/>
      </c>
      <c r="X17" s="51">
        <v>2249180</v>
      </c>
    </row>
    <row r="18" spans="4:24" ht="24.95" customHeight="1" x14ac:dyDescent="0.25">
      <c r="D18" s="106">
        <v>4</v>
      </c>
      <c r="E18" s="313" t="s">
        <v>935</v>
      </c>
      <c r="F18" s="313" t="s">
        <v>935</v>
      </c>
      <c r="G18" s="310" t="s">
        <v>1013</v>
      </c>
      <c r="H18" s="315">
        <v>20</v>
      </c>
      <c r="I18" s="51">
        <v>791222</v>
      </c>
      <c r="J18" s="305"/>
      <c r="K18" s="305"/>
      <c r="L18" s="306">
        <f>+IFERROR(IF(COUNT(I18:K18),ROUND(SUM(I18:K18),0),""),"")</f>
        <v>791222</v>
      </c>
      <c r="M18" s="55">
        <f>+IFERROR(IF(COUNT(L18),ROUND(L18/'Shareholding Pattern'!$L$57*100,2),""),"")</f>
        <v>0.11</v>
      </c>
      <c r="N18" s="307"/>
      <c r="O18" s="307"/>
      <c r="P18" s="308" t="str">
        <f>+IFERROR(IF(COUNT(N18:O18),ROUND(SUM(N18,O18),2),""),"")</f>
        <v/>
      </c>
      <c r="Q18" s="308" t="str">
        <f>+IFERROR(IF(COUNT(P18),ROUND(P18/('Shareholding Pattern'!$P$58)*100,2),""),"")</f>
        <v/>
      </c>
      <c r="R18" s="305"/>
      <c r="S18" s="305"/>
      <c r="T18" s="306" t="str">
        <f>+IFERROR(IF(COUNT(R18:S18),ROUND(SUM(R18:S18),0),""),"")</f>
        <v/>
      </c>
      <c r="U18" s="308">
        <f>+IFERROR(IF(COUNT(L18,T18),ROUND(SUM(T18,L18)/SUM('Shareholding Pattern'!$L$57,'Shareholding Pattern'!$T$57)*100,2),""),"")</f>
        <v>0.11</v>
      </c>
      <c r="V18" s="306"/>
      <c r="W18" s="308" t="str">
        <f>+IFERROR(IF(COUNT(V18),ROUND(SUM(V18)/SUM(#REF!)*100,2),""),0)</f>
        <v/>
      </c>
      <c r="X18" s="51">
        <v>791222</v>
      </c>
    </row>
    <row r="19" spans="4:24" hidden="1" x14ac:dyDescent="0.25">
      <c r="D19" s="275"/>
      <c r="E19" s="18"/>
      <c r="F19" s="18"/>
      <c r="G19" s="18"/>
      <c r="H19" s="18"/>
      <c r="I19" s="18"/>
      <c r="J19" s="273"/>
      <c r="K19" s="273"/>
      <c r="L19" s="18"/>
      <c r="M19" s="18"/>
      <c r="N19" s="273"/>
      <c r="O19" s="273"/>
      <c r="P19" s="18"/>
      <c r="Q19" s="18"/>
      <c r="R19" s="18"/>
      <c r="S19" s="18"/>
      <c r="T19" s="18"/>
      <c r="U19" s="18"/>
      <c r="V19" s="273"/>
      <c r="W19" s="18"/>
      <c r="X19" s="274"/>
    </row>
    <row r="20" spans="4:24" x14ac:dyDescent="0.25">
      <c r="D20" s="158"/>
      <c r="E20" s="39"/>
      <c r="F20" s="39"/>
      <c r="G20" s="65" t="s">
        <v>19</v>
      </c>
      <c r="H20" s="58">
        <f>+IFERROR(IF(COUNT(H13:H19),ROUND(SUM(H13:H19),0),""),"")</f>
        <v>4126</v>
      </c>
      <c r="I20" s="58">
        <f>+IFERROR(IF(COUNT(I13:I19),ROUND(SUM(I13:I19),0),""),"")</f>
        <v>16108791</v>
      </c>
      <c r="J20" s="58" t="str">
        <f>+IFERROR(IF(COUNT(J13:J19),ROUND(SUM(J13:J19),0),""),"")</f>
        <v/>
      </c>
      <c r="K20" s="58" t="str">
        <f>+IFERROR(IF(COUNT(K13:K19),ROUND(SUM(K13:K19),0),""),"")</f>
        <v/>
      </c>
      <c r="L20" s="58">
        <f>+IFERROR(IF(COUNT(L13:L19),ROUND(SUM(L13:L19),0),""),"")</f>
        <v>16108791</v>
      </c>
      <c r="M20" s="17">
        <f>+IFERROR(IF(COUNT(L20),ROUND(L20/'Shareholding Pattern'!$L$57*100,2),""),"")</f>
        <v>2.15</v>
      </c>
      <c r="N20" s="38" t="str">
        <f>+IFERROR(IF(COUNT(N13:N19),ROUND(SUM(N13:N19),0),""),"")</f>
        <v/>
      </c>
      <c r="O20" s="38" t="str">
        <f>+IFERROR(IF(COUNT(O13:O19),ROUND(SUM(O13:O19),0),""),"")</f>
        <v/>
      </c>
      <c r="P20" s="38" t="str">
        <f>+IFERROR(IF(COUNT(P13:P19),ROUND(SUM(P13:P19),0),""),"")</f>
        <v/>
      </c>
      <c r="Q20" s="17" t="str">
        <f>+IFERROR(IF(COUNT(P20),ROUND(P20/('Shareholding Pattern'!$P$58)*100,2),""),"")</f>
        <v/>
      </c>
      <c r="R20" s="58" t="str">
        <f>+IFERROR(IF(COUNT(R13:R19),ROUND(SUM(R13:R19),0),""),"")</f>
        <v/>
      </c>
      <c r="S20" s="58" t="str">
        <f>+IFERROR(IF(COUNT(S13:S19),ROUND(SUM(S13:S19),0),""),"")</f>
        <v/>
      </c>
      <c r="T20" s="58" t="str">
        <f>+IFERROR(IF(COUNT(T13:T19),ROUND(SUM(T13:T19),0),""),"")</f>
        <v/>
      </c>
      <c r="U20" s="17">
        <f>+IFERROR(IF(COUNT(L20,T20),ROUND(SUM(T20,L20)/SUM('Shareholding Pattern'!$L$57,'Shareholding Pattern'!$T$57)*100,2),""),"")</f>
        <v>2.15</v>
      </c>
      <c r="V20" s="58" t="str">
        <f>+IFERROR(IF(COUNT(V13:V19),ROUND(SUM(V13:V19),0),""),"")</f>
        <v/>
      </c>
      <c r="W20" s="17" t="str">
        <f>+IFERROR(IF(COUNT(V20),ROUND(SUM(V20)/SUM(I20)*100,2),""),0)</f>
        <v/>
      </c>
      <c r="X20" s="58">
        <f>+IFERROR(IF(COUNT(X13:X19),ROUND(SUM(X13:X19),0),""),"")</f>
        <v>16003790</v>
      </c>
    </row>
  </sheetData>
  <sheetProtection algorithmName="SHA-512" hashValue="UFMHmd9brPSaSQ6TETnBB3G6xII5n+Kn1r+JZOymY/3HDMFb68+gIty766wyBYzrLT5+6qKXdSjdi9Xy6wnqwQ==" saltValue="IFt6rYkxe1DvnWVnOwbF6g==" spinCount="100000" sheet="1" objects="1" scenarios="1"/>
  <dataConsolidate/>
  <mergeCells count="19">
    <mergeCell ref="I9:I11"/>
    <mergeCell ref="X9:X11"/>
    <mergeCell ref="U9:U11"/>
    <mergeCell ref="S9:S11"/>
    <mergeCell ref="T9:T11"/>
    <mergeCell ref="N10:P10"/>
    <mergeCell ref="Q10:Q11"/>
    <mergeCell ref="N9:Q9"/>
    <mergeCell ref="R9:R11"/>
    <mergeCell ref="V9:W10"/>
    <mergeCell ref="J9:J11"/>
    <mergeCell ref="K9:K11"/>
    <mergeCell ref="L9:L11"/>
    <mergeCell ref="M9:M11"/>
    <mergeCell ref="D9:D11"/>
    <mergeCell ref="E9:E11"/>
    <mergeCell ref="F9:F11"/>
    <mergeCell ref="G9:G11"/>
    <mergeCell ref="H9:H11"/>
  </mergeCells>
  <dataValidations count="9">
    <dataValidation type="whole" operator="lessThanOrEqual" allowBlank="1" showInputMessage="1" showErrorMessage="1" sqref="X13">
      <formula1>I13</formula1>
    </dataValidation>
    <dataValidation type="whole" operator="lessThanOrEqual" allowBlank="1" showInputMessage="1" showErrorMessage="1" sqref="V13">
      <formula1>I13</formula1>
    </dataValidation>
    <dataValidation type="whole" operator="greaterThanOrEqual" allowBlank="1" showInputMessage="1" showErrorMessage="1" sqref="I13">
      <formula1>H13</formula1>
    </dataValidation>
    <dataValidation type="list" allowBlank="1" showInputMessage="1" showErrorMessage="1" sqref="E13 E15:E18">
      <formula1>$AF$1:$AF$14</formula1>
    </dataValidation>
    <dataValidation type="whole" operator="greaterThanOrEqual" allowBlank="1" showInputMessage="1" showErrorMessage="1" sqref="N13:O13 J13:K13 R13:S13 N15:O18 J15:K18 R15:S18">
      <formula1>0</formula1>
    </dataValidation>
    <dataValidation type="textLength" operator="equal" allowBlank="1" showInputMessage="1" showErrorMessage="1" prompt="[A-Z][A-Z][A-Z][A-Z][A-Z][0-9][0-9][0-9][0-9][A-Z]_x000a__x000a_In absence of PAN write : ZZZZZ9999Z" sqref="G13 G15:G18">
      <formula1>10</formula1>
    </dataValidation>
    <dataValidation type="whole" operator="greaterThan" allowBlank="1" showInputMessage="1" showErrorMessage="1" sqref="H13 I15:I17 I18">
      <formula1>0</formula1>
    </dataValidation>
    <dataValidation type="whole" operator="lessThanOrEqual" allowBlank="1" showInputMessage="1" showErrorMessage="1" sqref="X15:X18">
      <formula1>#REF!</formula1>
    </dataValidation>
    <dataValidation type="whole" operator="lessThanOrEqual" allowBlank="1" showInputMessage="1" showErrorMessage="1" sqref="V15:V18">
      <formula1>#REF!</formula1>
    </dataValidation>
  </dataValidations>
  <hyperlinks>
    <hyperlink ref="G20" location="'Shareholding Pattern'!F48" display="Total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1"/>
  </sheetPr>
  <dimension ref="A1:XFC16"/>
  <sheetViews>
    <sheetView showGridLines="0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7.140625" customWidth="1"/>
    <col min="4" max="6" width="35.7109375" customWidth="1"/>
    <col min="7" max="8" width="13.7109375" customWidth="1"/>
    <col min="9" max="11" width="14.5703125" customWidth="1"/>
    <col min="12" max="12" width="15.5703125" customWidth="1"/>
    <col min="13" max="13" width="13.5703125" customWidth="1"/>
    <col min="14" max="14" width="15.42578125" customWidth="1"/>
    <col min="15" max="15" width="16" customWidth="1"/>
    <col min="16" max="16" width="16.42578125" customWidth="1"/>
    <col min="17" max="17" width="8.42578125" customWidth="1"/>
    <col min="18" max="20" width="14.5703125" customWidth="1"/>
    <col min="21" max="21" width="19.140625" customWidth="1"/>
    <col min="22" max="22" width="15.42578125" customWidth="1"/>
    <col min="23" max="23" width="7.42578125" customWidth="1"/>
    <col min="24" max="24" width="15.42578125" customWidth="1"/>
    <col min="25" max="25" width="9.140625" customWidth="1"/>
    <col min="26" max="16383" width="0.28515625" hidden="1"/>
    <col min="16384" max="16384" width="1.140625" hidden="1"/>
  </cols>
  <sheetData>
    <row r="1" spans="3:29" hidden="1" x14ac:dyDescent="0.25">
      <c r="I1">
        <v>0</v>
      </c>
    </row>
    <row r="2" spans="3:29" hidden="1" x14ac:dyDescent="0.25">
      <c r="D2" t="s">
        <v>536</v>
      </c>
      <c r="E2" t="s">
        <v>537</v>
      </c>
      <c r="F2" t="s">
        <v>252</v>
      </c>
      <c r="G2" t="s">
        <v>963</v>
      </c>
      <c r="H2" t="s">
        <v>146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184</v>
      </c>
      <c r="AC2" t="s">
        <v>952</v>
      </c>
    </row>
    <row r="3" spans="3:29" hidden="1" x14ac:dyDescent="0.25">
      <c r="AC3" t="s">
        <v>953</v>
      </c>
    </row>
    <row r="4" spans="3:29" hidden="1" x14ac:dyDescent="0.25">
      <c r="AC4" t="s">
        <v>954</v>
      </c>
    </row>
    <row r="5" spans="3:29" hidden="1" x14ac:dyDescent="0.25">
      <c r="AC5" t="s">
        <v>955</v>
      </c>
    </row>
    <row r="6" spans="3:29" hidden="1" x14ac:dyDescent="0.25">
      <c r="AC6" t="s">
        <v>956</v>
      </c>
    </row>
    <row r="7" spans="3:29" ht="15" customHeight="1" x14ac:dyDescent="0.25">
      <c r="AC7" t="s">
        <v>943</v>
      </c>
    </row>
    <row r="8" spans="3:29" ht="15" customHeight="1" x14ac:dyDescent="0.25"/>
    <row r="9" spans="3:29" ht="29.25" customHeight="1" x14ac:dyDescent="0.25">
      <c r="C9" s="394" t="s">
        <v>142</v>
      </c>
      <c r="D9" s="369" t="s">
        <v>34</v>
      </c>
      <c r="E9" s="351" t="s">
        <v>141</v>
      </c>
      <c r="F9" s="351" t="s">
        <v>138</v>
      </c>
      <c r="G9" s="351" t="s">
        <v>1</v>
      </c>
      <c r="H9" s="327" t="s">
        <v>970</v>
      </c>
      <c r="I9" s="351" t="s">
        <v>3</v>
      </c>
      <c r="J9" s="351" t="s">
        <v>4</v>
      </c>
      <c r="K9" s="351" t="s">
        <v>5</v>
      </c>
      <c r="L9" s="351" t="s">
        <v>6</v>
      </c>
      <c r="M9" s="351" t="s">
        <v>7</v>
      </c>
      <c r="N9" s="351" t="s">
        <v>8</v>
      </c>
      <c r="O9" s="351"/>
      <c r="P9" s="351"/>
      <c r="Q9" s="351"/>
      <c r="R9" s="351" t="s">
        <v>9</v>
      </c>
      <c r="S9" s="351" t="s">
        <v>10</v>
      </c>
      <c r="T9" s="369" t="s">
        <v>136</v>
      </c>
      <c r="U9" s="351" t="s">
        <v>107</v>
      </c>
      <c r="V9" s="351" t="s">
        <v>12</v>
      </c>
      <c r="W9" s="351"/>
      <c r="X9" s="351" t="s">
        <v>14</v>
      </c>
    </row>
    <row r="10" spans="3:29" ht="31.5" customHeight="1" x14ac:dyDescent="0.25">
      <c r="C10" s="395"/>
      <c r="D10" s="370"/>
      <c r="E10" s="351"/>
      <c r="F10" s="351"/>
      <c r="G10" s="351"/>
      <c r="H10" s="351"/>
      <c r="I10" s="351"/>
      <c r="J10" s="351"/>
      <c r="K10" s="351"/>
      <c r="L10" s="351"/>
      <c r="M10" s="351"/>
      <c r="N10" s="351" t="s">
        <v>15</v>
      </c>
      <c r="O10" s="351"/>
      <c r="P10" s="351"/>
      <c r="Q10" s="351" t="s">
        <v>16</v>
      </c>
      <c r="R10" s="351"/>
      <c r="S10" s="351"/>
      <c r="T10" s="370"/>
      <c r="U10" s="351"/>
      <c r="V10" s="351"/>
      <c r="W10" s="351"/>
      <c r="X10" s="351"/>
    </row>
    <row r="11" spans="3:29" ht="78.75" customHeight="1" x14ac:dyDescent="0.25">
      <c r="C11" s="396"/>
      <c r="D11" s="371"/>
      <c r="E11" s="351"/>
      <c r="F11" s="351"/>
      <c r="G11" s="351"/>
      <c r="H11" s="351"/>
      <c r="I11" s="351"/>
      <c r="J11" s="351"/>
      <c r="K11" s="351"/>
      <c r="L11" s="351"/>
      <c r="M11" s="351"/>
      <c r="N11" s="44" t="s">
        <v>17</v>
      </c>
      <c r="O11" s="44" t="s">
        <v>18</v>
      </c>
      <c r="P11" s="44" t="s">
        <v>19</v>
      </c>
      <c r="Q11" s="351"/>
      <c r="R11" s="351"/>
      <c r="S11" s="351"/>
      <c r="T11" s="371"/>
      <c r="U11" s="351"/>
      <c r="V11" s="44" t="s">
        <v>20</v>
      </c>
      <c r="W11" s="44" t="s">
        <v>21</v>
      </c>
      <c r="X11" s="351"/>
    </row>
    <row r="12" spans="3:29" ht="20.100000000000001" customHeight="1" x14ac:dyDescent="0.25">
      <c r="C12" s="9" t="s">
        <v>102</v>
      </c>
      <c r="D12" s="86" t="s">
        <v>71</v>
      </c>
      <c r="E12" s="10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</row>
    <row r="13" spans="3:29" s="11" customFormat="1" hidden="1" x14ac:dyDescent="0.25">
      <c r="C13" s="266"/>
      <c r="D13" s="91"/>
      <c r="E13" s="91"/>
      <c r="F13" s="91"/>
      <c r="G13" s="10"/>
      <c r="H13" s="16"/>
      <c r="I13" s="16"/>
      <c r="J13" s="50"/>
      <c r="K13" s="50"/>
      <c r="L13" s="50" t="str">
        <f>+IFERROR(IF(COUNT(I13:K13),ROUND(SUM(I13:K13),0),""),"")</f>
        <v/>
      </c>
      <c r="M13" s="159"/>
      <c r="N13" s="55"/>
      <c r="O13" s="55"/>
      <c r="P13" s="55" t="str">
        <f>+IFERROR(IF(COUNT(N13:O13),ROUND(SUM(N13,O13),2),""),"")</f>
        <v/>
      </c>
      <c r="Q13" s="17" t="str">
        <f>+IFERROR(IF(COUNT(P13),ROUND(P13/('Shareholding Pattern'!$P$58)*100,2),""),"")</f>
        <v/>
      </c>
      <c r="R13" s="50"/>
      <c r="S13" s="50"/>
      <c r="T13" s="52" t="str">
        <f>+IFERROR(IF(COUNT(R13:S13),ROUND(SUM(R13:S13),2),""),"")</f>
        <v/>
      </c>
      <c r="U13" s="159"/>
      <c r="V13" s="50"/>
      <c r="W13" s="17" t="str">
        <f>+IFERROR(IF(COUNT(V13,I13),ROUND(SUM(V13)/SUM(I13)*100,2),""),0)</f>
        <v/>
      </c>
      <c r="X13" s="16"/>
    </row>
    <row r="14" spans="3:29" ht="24.95" customHeight="1" x14ac:dyDescent="0.25">
      <c r="C14" s="49"/>
      <c r="D14" s="60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</row>
    <row r="15" spans="3:29" ht="24.95" hidden="1" customHeight="1" x14ac:dyDescent="0.25">
      <c r="C15" s="275"/>
      <c r="D15" s="276"/>
      <c r="E15" s="18"/>
      <c r="F15" s="18"/>
      <c r="G15" s="18"/>
      <c r="H15" s="18"/>
      <c r="I15" s="18"/>
      <c r="J15" s="273"/>
      <c r="K15" s="273"/>
      <c r="L15" s="18"/>
      <c r="M15" s="270" t="str">
        <f>+IFERROR(IF(COUNT(L15),ROUND(L15/('Shareholding Pattern'!$L$57)*100,2),""),"")</f>
        <v/>
      </c>
      <c r="N15" s="273"/>
      <c r="O15" s="273"/>
      <c r="P15" s="18"/>
      <c r="Q15" s="270" t="str">
        <f>+IFERROR(IF(COUNT(P15),ROUND(P15/('Shareholding Pattern'!$P$58)*100,2),""),"")</f>
        <v/>
      </c>
      <c r="R15" s="18"/>
      <c r="S15" s="18"/>
      <c r="T15" s="18"/>
      <c r="U15" s="270" t="str">
        <f>+IFERROR(IF(COUNT(L15,T15),ROUND(SUM(T15,L15)/SUM('Shareholding Pattern'!$L$57,'Shareholding Pattern'!$T$57)*100,2),""),"")</f>
        <v/>
      </c>
      <c r="V15" s="273"/>
      <c r="W15" s="18"/>
      <c r="X15" s="274"/>
    </row>
    <row r="16" spans="3:29" ht="20.100000000000001" customHeight="1" x14ac:dyDescent="0.25">
      <c r="C16" s="157"/>
      <c r="D16" s="108"/>
      <c r="E16" s="39"/>
      <c r="F16" s="39"/>
      <c r="G16" s="65" t="s">
        <v>19</v>
      </c>
      <c r="H16" s="58">
        <v>0</v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58" t="str">
        <f>+IFERROR(IF(COUNT(L13:L15),ROUND(SUM(L13:L15),0),""),"")</f>
        <v/>
      </c>
      <c r="M16" s="159"/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38" t="str">
        <f>+IFERROR(IF(COUNT(P13:P15),ROUND(SUM(P13:P15),0),""),"")</f>
        <v/>
      </c>
      <c r="Q16" s="17" t="str">
        <f>+IFERROR(IF(COUNT(P16),ROUND(P16/('Shareholding Pattern'!$P$58)*100,2),""),"")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58" t="str">
        <f>+IFERROR(IF(COUNT(T13:T15),ROUND(SUM(T13:T15),0),""),"")</f>
        <v/>
      </c>
      <c r="U16" s="159"/>
      <c r="V16" s="58" t="str">
        <f>+IFERROR(IF(COUNT(V13:V15),ROUND(SUM(V13:V15),0),""),"")</f>
        <v/>
      </c>
      <c r="W16" s="57" t="str">
        <f>+IFERROR(IF(COUNT(V16,I16),ROUND(SUM(V16)/SUM(I16)*100,2),""),"")</f>
        <v/>
      </c>
      <c r="X16" s="58" t="str">
        <f>+IFERROR(IF(COUNT(X13:X15),ROUND(SUM(X13:X15),0),""),"")</f>
        <v/>
      </c>
    </row>
  </sheetData>
  <sheetProtection algorithmName="SHA-512" hashValue="w9ku8hVosuA8sSa9NSxU+CFPNxJaSCcYe/SIcTyedgzjmdsUiBJ/nZr+/K7oJAJoK+iiNYMi5u/EKexLEAq42w==" saltValue="85u0B2Tatc6T512c1ljHeg==" spinCount="100000" sheet="1" objects="1" scenarios="1"/>
  <mergeCells count="20">
    <mergeCell ref="H9:H11"/>
    <mergeCell ref="I9:I11"/>
    <mergeCell ref="C9:C11"/>
    <mergeCell ref="D9:D11"/>
    <mergeCell ref="E9:E11"/>
    <mergeCell ref="F9:F11"/>
    <mergeCell ref="G9:G11"/>
    <mergeCell ref="X9:X11"/>
    <mergeCell ref="N10:P10"/>
    <mergeCell ref="Q10:Q11"/>
    <mergeCell ref="S9:S11"/>
    <mergeCell ref="J9:J11"/>
    <mergeCell ref="K9:K11"/>
    <mergeCell ref="L9:L11"/>
    <mergeCell ref="R9:R11"/>
    <mergeCell ref="V9:W10"/>
    <mergeCell ref="T9:T11"/>
    <mergeCell ref="M9:M11"/>
    <mergeCell ref="N9:Q9"/>
    <mergeCell ref="U9:U11"/>
  </mergeCells>
  <dataValidations count="7">
    <dataValidation type="whole" operator="lessThanOrEqual" allowBlank="1" showInputMessage="1" showErrorMessage="1" sqref="X13">
      <formula1>I13</formula1>
    </dataValidation>
    <dataValidation type="whole" operator="lessThanOrEqual" allowBlank="1" showInputMessage="1" showErrorMessage="1" sqref="V13">
      <formula1>I13</formula1>
    </dataValidation>
    <dataValidation type="whole" operator="greaterThanOrEqual" allowBlank="1" showInputMessage="1" showErrorMessage="1" sqref="I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R13:S13 N13:O13 J13:K13">
      <formula1>0</formula1>
    </dataValidation>
    <dataValidation type="list" allowBlank="1" showInputMessage="1" showErrorMessage="1" sqref="D13">
      <formula1>$AC$2:$AC$7</formula1>
    </dataValidation>
    <dataValidation type="whole" operator="greaterThan" allowBlank="1" showInputMessage="1" showErrorMessage="1" sqref="H13">
      <formula1>0</formula1>
    </dataValidation>
  </dataValidations>
  <hyperlinks>
    <hyperlink ref="G16" location="'Shareholding Pattern'!F54" display="Total"/>
  </hyperlink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1"/>
  </sheetPr>
  <dimension ref="A1:X16"/>
  <sheetViews>
    <sheetView showGridLines="0" tabSelected="1" topLeftCell="A7" zoomScale="90" zoomScaleNormal="90" workbookViewId="0">
      <selection activeCell="A15" sqref="A15:XFD15"/>
    </sheetView>
  </sheetViews>
  <sheetFormatPr defaultColWidth="0" defaultRowHeight="15" x14ac:dyDescent="0.25"/>
  <cols>
    <col min="1" max="1" width="2" customWidth="1"/>
    <col min="2" max="2" width="1.5703125" hidden="1" customWidth="1"/>
    <col min="3" max="3" width="5.5703125" hidden="1" customWidth="1"/>
    <col min="4" max="4" width="7.140625" customWidth="1"/>
    <col min="5" max="5" width="35.7109375" customWidth="1"/>
    <col min="6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6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16384" width="9.140625" hidden="1"/>
  </cols>
  <sheetData>
    <row r="1" spans="4:23" hidden="1" x14ac:dyDescent="0.25">
      <c r="I1">
        <v>0</v>
      </c>
    </row>
    <row r="2" spans="4:23" hidden="1" x14ac:dyDescent="0.25">
      <c r="E2" t="s">
        <v>252</v>
      </c>
      <c r="F2" t="s">
        <v>963</v>
      </c>
      <c r="G2" t="s">
        <v>146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184</v>
      </c>
    </row>
    <row r="3" spans="4:23" hidden="1" x14ac:dyDescent="0.25"/>
    <row r="4" spans="4:23" hidden="1" x14ac:dyDescent="0.25"/>
    <row r="5" spans="4:23" hidden="1" x14ac:dyDescent="0.25"/>
    <row r="6" spans="4:23" hidden="1" x14ac:dyDescent="0.25"/>
    <row r="9" spans="4:23" ht="29.45" customHeight="1" x14ac:dyDescent="0.25">
      <c r="D9" s="369" t="s">
        <v>139</v>
      </c>
      <c r="E9" s="351" t="s">
        <v>138</v>
      </c>
      <c r="F9" s="351" t="s">
        <v>1</v>
      </c>
      <c r="G9" s="327" t="s">
        <v>970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14</v>
      </c>
    </row>
    <row r="10" spans="4:23" ht="31.5" customHeight="1" x14ac:dyDescent="0.25">
      <c r="D10" s="370"/>
      <c r="E10" s="351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</row>
    <row r="11" spans="4:23" ht="75" x14ac:dyDescent="0.25">
      <c r="D11" s="371"/>
      <c r="E11" s="351"/>
      <c r="F11" s="351"/>
      <c r="G11" s="351"/>
      <c r="H11" s="351"/>
      <c r="I11" s="351"/>
      <c r="J11" s="351"/>
      <c r="K11" s="351"/>
      <c r="L11" s="351"/>
      <c r="M11" s="63" t="s">
        <v>17</v>
      </c>
      <c r="N11" s="63" t="s">
        <v>18</v>
      </c>
      <c r="O11" s="63" t="s">
        <v>19</v>
      </c>
      <c r="P11" s="351"/>
      <c r="Q11" s="351"/>
      <c r="R11" s="351"/>
      <c r="S11" s="371"/>
      <c r="T11" s="351"/>
      <c r="U11" s="63" t="s">
        <v>20</v>
      </c>
      <c r="V11" s="63" t="s">
        <v>21</v>
      </c>
      <c r="W11" s="351"/>
    </row>
    <row r="12" spans="4:23" ht="15.75" x14ac:dyDescent="0.25">
      <c r="D12" s="104" t="s">
        <v>934</v>
      </c>
      <c r="E12" s="87" t="s">
        <v>72</v>
      </c>
      <c r="F12" s="87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4"/>
    </row>
    <row r="13" spans="4:23" s="11" customFormat="1" hidden="1" x14ac:dyDescent="0.25">
      <c r="D13" s="266"/>
      <c r="E13" s="91"/>
      <c r="F13" s="10"/>
      <c r="G13" s="16"/>
      <c r="H13" s="16"/>
      <c r="I13" s="50"/>
      <c r="J13" s="50"/>
      <c r="K13" s="52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+IFERROR(IF(COUNT(M13:N13),ROUND(SUM(M13,N13),0),""),"")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18" t="str">
        <f>+IFERROR(IF(COUNT(U13,H13),ROUND(SUM(U13)/SUM(H13)*100,2),""),0)</f>
        <v/>
      </c>
      <c r="W13" s="16"/>
    </row>
    <row r="14" spans="4:23" ht="24.95" customHeight="1" x14ac:dyDescent="0.25"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4:23" hidden="1" x14ac:dyDescent="0.25">
      <c r="D15" s="275"/>
      <c r="E15" s="277"/>
      <c r="F15" s="277"/>
      <c r="G15" s="277"/>
      <c r="H15" s="276"/>
      <c r="I15" s="18"/>
      <c r="J15" s="273"/>
      <c r="K15" s="273"/>
      <c r="L15" s="18"/>
      <c r="M15" s="18"/>
      <c r="N15" s="273"/>
      <c r="O15" s="273"/>
      <c r="P15" s="18"/>
      <c r="Q15" s="18"/>
      <c r="R15" s="18"/>
      <c r="S15" s="18"/>
      <c r="T15" s="18"/>
      <c r="U15" s="18"/>
      <c r="V15" s="273"/>
      <c r="W15" s="274"/>
    </row>
    <row r="16" spans="4:23" x14ac:dyDescent="0.25">
      <c r="D16" s="225"/>
      <c r="E16" s="107"/>
      <c r="F16" s="97" t="s">
        <v>19</v>
      </c>
      <c r="G16" s="58" t="str">
        <f>+IFERROR(IF(COUNT(G13:G15),ROUND(SUM(G13:G15),0),""),"")</f>
        <v/>
      </c>
      <c r="H16" s="58" t="str">
        <f>+IFERROR(IF(COUNT(H13:H15),ROUND(SUM(H13:H15),0),""),"")</f>
        <v/>
      </c>
      <c r="I16" s="58" t="str">
        <f>+IFERROR(IF(COUNT(I13:I15),ROUND(SUM(I13:I15),0),""),"")</f>
        <v/>
      </c>
      <c r="J16" s="58" t="str">
        <f>+IFERROR(IF(COUNT(J13:J15),ROUND(SUM(J13:J15),0),""),"")</f>
        <v/>
      </c>
      <c r="K16" s="58" t="str">
        <f>+IFERROR(IF(COUNT(K13:K15),ROUND(SUM(K13:K15),0),""),"")</f>
        <v/>
      </c>
      <c r="L16" s="17" t="str">
        <f>+IFERROR(IF(COUNT(K16),ROUND(K16/'Shareholding Pattern'!$L$57*100,2),""),"")</f>
        <v/>
      </c>
      <c r="M16" s="38" t="str">
        <f>+IFERROR(IF(COUNT(M13:M15),ROUND(SUM(M13:M15),0),""),"")</f>
        <v/>
      </c>
      <c r="N16" s="38" t="str">
        <f>+IFERROR(IF(COUNT(N13:N15),ROUND(SUM(N13:N15),0),""),"")</f>
        <v/>
      </c>
      <c r="O16" s="38" t="str">
        <f>+IFERROR(IF(COUNT(O13:O15),ROUND(SUM(O13:O15),0),""),"")</f>
        <v/>
      </c>
      <c r="P16" s="17" t="str">
        <f>+IFERROR(IF(COUNT(O16),ROUND(O16/('Shareholding Pattern'!$P$58)*100,2),""),"")</f>
        <v/>
      </c>
      <c r="Q16" s="58" t="str">
        <f>+IFERROR(IF(COUNT(Q13:Q15),ROUND(SUM(Q13:Q15),0),""),"")</f>
        <v/>
      </c>
      <c r="R16" s="58" t="str">
        <f>+IFERROR(IF(COUNT(R13:R15),ROUND(SUM(R13:R15),0),""),"")</f>
        <v/>
      </c>
      <c r="S16" s="58" t="str">
        <f>+IFERROR(IF(COUNT(S13:S15),ROUND(SUM(S13:S15),0),""),"")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+IFERROR(IF(COUNT(U13:U15),ROUND(SUM(U13:U15),0),""),"")</f>
        <v/>
      </c>
      <c r="V16" s="118" t="str">
        <f>+IFERROR(IF(COUNT(U16,H16),ROUND(SUM(U16)/SUM(H16)*100,2),""),0)</f>
        <v/>
      </c>
      <c r="W16" s="58" t="str">
        <f>+IFERROR(IF(COUNT(W13:W15),ROUND(SUM(W13:W15),0),""),"")</f>
        <v/>
      </c>
    </row>
  </sheetData>
  <sheetProtection algorithmName="SHA-512" hashValue="RmbCa+Dq+v/+31YZ4wJTybfCkBUwYqfH4Pmvxy5E/SYGefXMVJ7lh5hRz+zO7V3uenHCJuWHnaChQcvVFL+OnQ==" saltValue="64v+Cbbpdx+KGqG/EhhS9A==" spinCount="100000" sheet="1" objects="1" scenarios="1"/>
  <mergeCells count="18">
    <mergeCell ref="D9:D11"/>
    <mergeCell ref="I9:I11"/>
    <mergeCell ref="U9:V10"/>
    <mergeCell ref="W9:W11"/>
    <mergeCell ref="T9:T11"/>
    <mergeCell ref="E9:E11"/>
    <mergeCell ref="S9:S11"/>
    <mergeCell ref="J9:J11"/>
    <mergeCell ref="K9:K11"/>
    <mergeCell ref="L9:L11"/>
    <mergeCell ref="R9:R11"/>
    <mergeCell ref="M9:P9"/>
    <mergeCell ref="Q9:Q11"/>
    <mergeCell ref="M10:O10"/>
    <mergeCell ref="P10:P11"/>
    <mergeCell ref="F9:F11"/>
    <mergeCell ref="G9:G11"/>
    <mergeCell ref="H9:H11"/>
  </mergeCells>
  <dataValidations count="6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greaterThanOrEqual" allowBlank="1" showInputMessage="1" showErrorMessage="1" sqref="H13">
      <formula1>G13</formula1>
    </dataValidation>
    <dataValidation type="textLength" operator="equal" allowBlank="1" showInputMessage="1" showErrorMessage="1" prompt="[A-Z][A-Z][A-Z][A-Z][A-Z][0-9][0-9][0-9][0-9][A-Z]_x000a__x000a_In absence of PAN write : ZZZZZ9999Z" sqref="F13">
      <formula1>10</formula1>
    </dataValidation>
    <dataValidation type="whole" operator="greaterThanOrEqual" allowBlank="1" showInputMessage="1" showErrorMessage="1" sqref="Q13:R13 M13:N13 I13:J13">
      <formula1>0</formula1>
    </dataValidation>
    <dataValidation type="whole" operator="greaterThan" allowBlank="1" showInputMessage="1" showErrorMessage="1" sqref="G13">
      <formula1>0</formula1>
    </dataValidation>
  </dataValidations>
  <hyperlinks>
    <hyperlink ref="F16" location="'Shareholding Pattern'!F55" display="Total"/>
  </hyperlink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9"/>
  </sheetPr>
  <dimension ref="A1:J14"/>
  <sheetViews>
    <sheetView showGridLines="0" topLeftCell="A6" workbookViewId="0"/>
  </sheetViews>
  <sheetFormatPr defaultColWidth="0" defaultRowHeight="15" x14ac:dyDescent="0.25"/>
  <cols>
    <col min="1" max="1" width="9.140625" customWidth="1"/>
    <col min="2" max="4" width="0" hidden="1" customWidth="1"/>
    <col min="5" max="5" width="7.140625" customWidth="1"/>
    <col min="6" max="6" width="21" customWidth="1"/>
    <col min="7" max="7" width="22.42578125" customWidth="1"/>
    <col min="8" max="8" width="14.5703125" customWidth="1"/>
    <col min="9" max="9" width="26.85546875" style="99" customWidth="1"/>
    <col min="10" max="10" width="9.140625" customWidth="1"/>
    <col min="11" max="16384" width="9.140625" hidden="1"/>
  </cols>
  <sheetData>
    <row r="1" spans="5:10" hidden="1" x14ac:dyDescent="0.25">
      <c r="I1" s="99">
        <v>0</v>
      </c>
    </row>
    <row r="2" spans="5:10" hidden="1" x14ac:dyDescent="0.25"/>
    <row r="3" spans="5:10" hidden="1" x14ac:dyDescent="0.25"/>
    <row r="4" spans="5:10" hidden="1" x14ac:dyDescent="0.25"/>
    <row r="5" spans="5:10" hidden="1" x14ac:dyDescent="0.25"/>
    <row r="6" spans="5:10" ht="6.75" customHeight="1" x14ac:dyDescent="0.25">
      <c r="J6" s="121"/>
    </row>
    <row r="7" spans="5:10" x14ac:dyDescent="0.25">
      <c r="J7" s="121"/>
    </row>
    <row r="8" spans="5:10" ht="8.25" customHeight="1" x14ac:dyDescent="0.25">
      <c r="J8" s="121"/>
    </row>
    <row r="9" spans="5:10" ht="30" customHeight="1" x14ac:dyDescent="0.25">
      <c r="E9" s="321" t="s">
        <v>986</v>
      </c>
      <c r="F9" s="322"/>
      <c r="G9" s="322"/>
      <c r="H9" s="322"/>
      <c r="I9" s="323"/>
      <c r="J9" s="121"/>
    </row>
    <row r="10" spans="5:10" x14ac:dyDescent="0.25">
      <c r="E10" s="369" t="s">
        <v>139</v>
      </c>
      <c r="F10" s="385" t="s">
        <v>146</v>
      </c>
      <c r="G10" s="385" t="s">
        <v>147</v>
      </c>
      <c r="H10" s="385" t="s">
        <v>892</v>
      </c>
      <c r="I10" s="385" t="s">
        <v>895</v>
      </c>
      <c r="J10" s="121"/>
    </row>
    <row r="11" spans="5:10" x14ac:dyDescent="0.25">
      <c r="E11" s="397"/>
      <c r="F11" s="399"/>
      <c r="G11" s="370"/>
      <c r="H11" s="399"/>
      <c r="I11" s="399"/>
      <c r="J11" s="121"/>
    </row>
    <row r="12" spans="5:10" x14ac:dyDescent="0.25">
      <c r="E12" s="398"/>
      <c r="F12" s="400"/>
      <c r="G12" s="371"/>
      <c r="H12" s="400"/>
      <c r="I12" s="400"/>
      <c r="J12" s="121"/>
    </row>
    <row r="13" spans="5:10" ht="28.5" hidden="1" customHeight="1" x14ac:dyDescent="0.25">
      <c r="E13" s="266"/>
      <c r="F13" s="16"/>
      <c r="G13" s="89"/>
      <c r="H13" s="182"/>
      <c r="I13" s="100"/>
      <c r="J13" s="121"/>
    </row>
    <row r="14" spans="5:10" ht="25.5" customHeight="1" x14ac:dyDescent="0.25">
      <c r="E14" s="49"/>
      <c r="F14" s="60"/>
      <c r="G14" s="60"/>
      <c r="H14" s="60"/>
      <c r="I14" s="181" t="s">
        <v>977</v>
      </c>
      <c r="J14" s="121"/>
    </row>
  </sheetData>
  <sheetProtection algorithmName="SHA-512" hashValue="hv4x/abS/1+fDryltgQmRwBrOaTxSWemEx3Zp8Mtlfb9GAKjBELJ+Dq49+iEktXNrfjZhuDX2YE2fQfkQy8Jzg==" saltValue="gjU7hI++Lv8WjguSKmNusQ==" spinCount="100000" sheet="1" objects="1" scenarios="1"/>
  <mergeCells count="6">
    <mergeCell ref="E9:I9"/>
    <mergeCell ref="E10:E12"/>
    <mergeCell ref="F10:F12"/>
    <mergeCell ref="G10:G12"/>
    <mergeCell ref="H10:H12"/>
    <mergeCell ref="I10:I12"/>
  </mergeCells>
  <dataValidations count="2">
    <dataValidation type="decimal" operator="greaterThanOrEqual" allowBlank="1" showInputMessage="1" showErrorMessage="1" sqref="G13:H13">
      <formula1>0</formula1>
    </dataValidation>
    <dataValidation type="whole" operator="greaterThanOrEqual" allowBlank="1" showInputMessage="1" showErrorMessage="1" sqref="F13">
      <formula1>0</formula1>
    </dataValidation>
  </dataValidations>
  <hyperlinks>
    <hyperlink ref="I14" location="'Shareholding Pattern'!F27" display="Back"/>
  </hyperlink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/>
  </sheetPr>
  <dimension ref="A1:I14"/>
  <sheetViews>
    <sheetView showGridLines="0" topLeftCell="A6" workbookViewId="0">
      <selection activeCell="A6" sqref="A6"/>
    </sheetView>
  </sheetViews>
  <sheetFormatPr defaultColWidth="0" defaultRowHeight="15" x14ac:dyDescent="0.25"/>
  <cols>
    <col min="1" max="1" width="5" customWidth="1"/>
    <col min="2" max="4" width="0" hidden="1" customWidth="1"/>
    <col min="5" max="5" width="7.140625" style="90" customWidth="1"/>
    <col min="6" max="6" width="35.7109375" customWidth="1"/>
    <col min="7" max="7" width="17.28515625" customWidth="1"/>
    <col min="8" max="8" width="14.5703125" customWidth="1"/>
    <col min="9" max="9" width="6.42578125" customWidth="1"/>
    <col min="10" max="16384" width="9.140625" hidden="1"/>
  </cols>
  <sheetData>
    <row r="1" spans="5:9" hidden="1" x14ac:dyDescent="0.25">
      <c r="I1">
        <v>0</v>
      </c>
    </row>
    <row r="2" spans="5:9" hidden="1" x14ac:dyDescent="0.25"/>
    <row r="3" spans="5:9" hidden="1" x14ac:dyDescent="0.25"/>
    <row r="4" spans="5:9" hidden="1" x14ac:dyDescent="0.25"/>
    <row r="5" spans="5:9" hidden="1" x14ac:dyDescent="0.25"/>
    <row r="9" spans="5:9" ht="30" customHeight="1" x14ac:dyDescent="0.25">
      <c r="E9" s="321" t="s">
        <v>972</v>
      </c>
      <c r="F9" s="322"/>
      <c r="G9" s="322"/>
      <c r="H9" s="323"/>
    </row>
    <row r="10" spans="5:9" x14ac:dyDescent="0.25">
      <c r="E10" s="369" t="s">
        <v>139</v>
      </c>
      <c r="F10" s="385" t="s">
        <v>148</v>
      </c>
      <c r="G10" s="385" t="s">
        <v>149</v>
      </c>
      <c r="H10" s="385" t="s">
        <v>150</v>
      </c>
    </row>
    <row r="11" spans="5:9" x14ac:dyDescent="0.25">
      <c r="E11" s="401"/>
      <c r="F11" s="399"/>
      <c r="G11" s="370"/>
      <c r="H11" s="399"/>
    </row>
    <row r="12" spans="5:9" x14ac:dyDescent="0.25">
      <c r="E12" s="402"/>
      <c r="F12" s="400"/>
      <c r="G12" s="371"/>
      <c r="H12" s="400"/>
    </row>
    <row r="13" spans="5:9" hidden="1" x14ac:dyDescent="0.25">
      <c r="E13" s="266"/>
      <c r="F13" s="89"/>
      <c r="G13" s="119"/>
      <c r="H13" s="120"/>
    </row>
    <row r="14" spans="5:9" ht="24.75" customHeight="1" x14ac:dyDescent="0.25">
      <c r="E14" s="12"/>
      <c r="F14" s="60"/>
      <c r="G14" s="60"/>
      <c r="H14" s="181" t="s">
        <v>977</v>
      </c>
    </row>
  </sheetData>
  <sheetProtection algorithmName="SHA-512" hashValue="X7OIBas2iTctEtjO2RWXby0Ycivu+RIpHxMUN3MWaQ9SvFnq+uWQrthd3ixG5wb2TTPjsVvW3E57SRYMYSxHKw==" saltValue="pwXUvXKGeBsRBGy6uxAv3A==" spinCount="100000" sheet="1" objects="1" scenarios="1"/>
  <mergeCells count="5">
    <mergeCell ref="E10:E12"/>
    <mergeCell ref="F10:F12"/>
    <mergeCell ref="G10:G12"/>
    <mergeCell ref="H10:H12"/>
    <mergeCell ref="E9:H9"/>
  </mergeCells>
  <dataValidations disablePrompts="1" count="2">
    <dataValidation type="whole" operator="greaterThanOrEqual" allowBlank="1" showInputMessage="1" showErrorMessage="1" sqref="G13">
      <formula1>0</formula1>
    </dataValidation>
    <dataValidation type="decimal" operator="greaterThanOrEqual" allowBlank="1" showInputMessage="1" showErrorMessage="1" sqref="H13">
      <formula1>0</formula1>
    </dataValidation>
  </dataValidations>
  <hyperlinks>
    <hyperlink ref="H14" location="'Shareholding Pattern'!F51" display="Back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9"/>
  </sheetPr>
  <dimension ref="A1:XFC14"/>
  <sheetViews>
    <sheetView showGridLines="0" topLeftCell="A6" workbookViewId="0"/>
  </sheetViews>
  <sheetFormatPr defaultColWidth="0" defaultRowHeight="15" x14ac:dyDescent="0.25"/>
  <cols>
    <col min="1" max="1" width="9.140625" customWidth="1"/>
    <col min="2" max="4" width="0" hidden="1" customWidth="1"/>
    <col min="5" max="5" width="7.140625" style="90" customWidth="1"/>
    <col min="6" max="6" width="33.140625" customWidth="1"/>
    <col min="7" max="7" width="26.28515625" customWidth="1"/>
    <col min="8" max="8" width="14.5703125" customWidth="1"/>
    <col min="9" max="9" width="22.5703125" customWidth="1"/>
    <col min="10" max="10" width="9.140625" customWidth="1"/>
    <col min="11" max="16383" width="9.140625" hidden="1"/>
    <col min="16384" max="16384" width="3.140625" hidden="1"/>
  </cols>
  <sheetData>
    <row r="1" spans="5:9" hidden="1" x14ac:dyDescent="0.25">
      <c r="I1">
        <v>0</v>
      </c>
    </row>
    <row r="2" spans="5:9" hidden="1" x14ac:dyDescent="0.25"/>
    <row r="3" spans="5:9" hidden="1" x14ac:dyDescent="0.25"/>
    <row r="4" spans="5:9" hidden="1" x14ac:dyDescent="0.25"/>
    <row r="5" spans="5:9" hidden="1" x14ac:dyDescent="0.25"/>
    <row r="9" spans="5:9" ht="30" customHeight="1" x14ac:dyDescent="0.25">
      <c r="E9" s="321" t="s">
        <v>973</v>
      </c>
      <c r="F9" s="322"/>
      <c r="G9" s="322"/>
      <c r="H9" s="322"/>
      <c r="I9" s="124"/>
    </row>
    <row r="10" spans="5:9" x14ac:dyDescent="0.25">
      <c r="E10" s="369" t="s">
        <v>139</v>
      </c>
      <c r="F10" s="385" t="s">
        <v>146</v>
      </c>
      <c r="G10" s="385" t="s">
        <v>147</v>
      </c>
      <c r="H10" s="385" t="s">
        <v>151</v>
      </c>
      <c r="I10" s="403" t="s">
        <v>926</v>
      </c>
    </row>
    <row r="11" spans="5:9" x14ac:dyDescent="0.25">
      <c r="E11" s="401"/>
      <c r="F11" s="399"/>
      <c r="G11" s="370"/>
      <c r="H11" s="399"/>
      <c r="I11" s="404"/>
    </row>
    <row r="12" spans="5:9" x14ac:dyDescent="0.25">
      <c r="E12" s="402"/>
      <c r="F12" s="400"/>
      <c r="G12" s="371"/>
      <c r="H12" s="400"/>
      <c r="I12" s="405"/>
    </row>
    <row r="13" spans="5:9" hidden="1" x14ac:dyDescent="0.25">
      <c r="E13" s="266"/>
      <c r="F13" s="16"/>
      <c r="G13" s="119"/>
      <c r="H13" s="119"/>
      <c r="I13" s="125"/>
    </row>
    <row r="14" spans="5:9" ht="24.75" customHeight="1" x14ac:dyDescent="0.25">
      <c r="E14" s="12"/>
      <c r="F14" s="60"/>
      <c r="G14" s="60"/>
      <c r="H14" s="60"/>
      <c r="I14" s="181" t="s">
        <v>977</v>
      </c>
    </row>
  </sheetData>
  <sheetProtection algorithmName="SHA-512" hashValue="MIuUw7iTfe7h+YqqFuMiwu0z/hLeuXtfkoRvtYPusMLDD/CULAbF5DfYDk8aeMHKn6wnPH4FBCIZnbq7W1q3ng==" saltValue="GCJpnDw9K4Iu9Uyi2w8g2w==" spinCount="100000" sheet="1" objects="1" scenarios="1"/>
  <mergeCells count="6">
    <mergeCell ref="I10:I12"/>
    <mergeCell ref="E9:H9"/>
    <mergeCell ref="E10:E12"/>
    <mergeCell ref="F10:F12"/>
    <mergeCell ref="G10:G12"/>
    <mergeCell ref="H10:H12"/>
  </mergeCells>
  <dataValidations disablePrompts="1" count="1">
    <dataValidation type="whole" operator="greaterThanOrEqual" allowBlank="1" showInputMessage="1" showErrorMessage="1" sqref="F13:H13">
      <formula1>0</formula1>
    </dataValidation>
  </dataValidations>
  <hyperlinks>
    <hyperlink ref="I14" location="'Shareholding Pattern'!F51" display="Back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1:E26"/>
  <sheetViews>
    <sheetView workbookViewId="0">
      <selection activeCell="B1" sqref="B1"/>
    </sheetView>
  </sheetViews>
  <sheetFormatPr defaultRowHeight="15" x14ac:dyDescent="0.25"/>
  <sheetData>
    <row r="1" spans="2:5" x14ac:dyDescent="0.25">
      <c r="B1" s="98"/>
      <c r="E1">
        <v>1</v>
      </c>
    </row>
    <row r="2" spans="2:5" x14ac:dyDescent="0.25">
      <c r="B2" s="98"/>
    </row>
    <row r="3" spans="2:5" x14ac:dyDescent="0.25">
      <c r="B3" s="98"/>
    </row>
    <row r="4" spans="2:5" x14ac:dyDescent="0.25">
      <c r="B4" s="98"/>
    </row>
    <row r="5" spans="2:5" x14ac:dyDescent="0.25">
      <c r="B5" s="98"/>
    </row>
    <row r="6" spans="2:5" x14ac:dyDescent="0.25">
      <c r="B6" s="98"/>
    </row>
    <row r="7" spans="2:5" x14ac:dyDescent="0.25">
      <c r="B7" s="98"/>
    </row>
    <row r="8" spans="2:5" x14ac:dyDescent="0.25">
      <c r="B8" s="98"/>
    </row>
    <row r="9" spans="2:5" x14ac:dyDescent="0.25">
      <c r="B9" s="98"/>
    </row>
    <row r="10" spans="2:5" x14ac:dyDescent="0.25">
      <c r="B10" s="98"/>
    </row>
    <row r="11" spans="2:5" x14ac:dyDescent="0.25">
      <c r="B11" s="98"/>
    </row>
    <row r="12" spans="2:5" x14ac:dyDescent="0.25">
      <c r="B12" s="98"/>
    </row>
    <row r="13" spans="2:5" x14ac:dyDescent="0.25">
      <c r="B13" s="98"/>
    </row>
    <row r="14" spans="2:5" x14ac:dyDescent="0.25">
      <c r="B14" s="98"/>
    </row>
    <row r="15" spans="2:5" x14ac:dyDescent="0.25">
      <c r="B15" s="98"/>
    </row>
    <row r="16" spans="2:5" x14ac:dyDescent="0.25">
      <c r="B16" s="98"/>
    </row>
    <row r="17" spans="2:2" x14ac:dyDescent="0.25">
      <c r="B17" s="98"/>
    </row>
    <row r="18" spans="2:2" x14ac:dyDescent="0.25">
      <c r="B18" s="98"/>
    </row>
    <row r="19" spans="2:2" x14ac:dyDescent="0.25">
      <c r="B19" s="98"/>
    </row>
    <row r="20" spans="2:2" x14ac:dyDescent="0.25">
      <c r="B20" s="98"/>
    </row>
    <row r="21" spans="2:2" x14ac:dyDescent="0.25">
      <c r="B21" s="98"/>
    </row>
    <row r="22" spans="2:2" x14ac:dyDescent="0.25">
      <c r="B22" s="98"/>
    </row>
    <row r="23" spans="2:2" x14ac:dyDescent="0.25">
      <c r="B23" s="98"/>
    </row>
    <row r="24" spans="2:2" x14ac:dyDescent="0.25">
      <c r="B24" s="98"/>
    </row>
    <row r="25" spans="2:2" x14ac:dyDescent="0.25">
      <c r="B25" s="98"/>
    </row>
    <row r="26" spans="2:2" x14ac:dyDescent="0.25">
      <c r="B26" s="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C700"/>
  <sheetViews>
    <sheetView workbookViewId="0">
      <selection activeCell="C9" sqref="C9"/>
    </sheetView>
  </sheetViews>
  <sheetFormatPr defaultRowHeight="15" x14ac:dyDescent="0.25"/>
  <cols>
    <col min="2" max="2" width="37.42578125" customWidth="1"/>
    <col min="3" max="3" width="39.28515625" customWidth="1"/>
    <col min="4" max="9" width="0" hidden="1" customWidth="1"/>
    <col min="10" max="10" width="47.42578125" hidden="1" customWidth="1"/>
    <col min="11" max="20" width="0" hidden="1" customWidth="1"/>
  </cols>
  <sheetData>
    <row r="1" spans="1:26" x14ac:dyDescent="0.25">
      <c r="A1" s="73" t="s">
        <v>254</v>
      </c>
      <c r="B1" s="73" t="s">
        <v>255</v>
      </c>
      <c r="C1" s="73" t="s">
        <v>256</v>
      </c>
      <c r="D1" s="73" t="s">
        <v>257</v>
      </c>
      <c r="E1" s="73" t="s">
        <v>258</v>
      </c>
      <c r="F1" s="73" t="s">
        <v>259</v>
      </c>
      <c r="G1" s="73" t="s">
        <v>260</v>
      </c>
      <c r="H1" s="73" t="s">
        <v>261</v>
      </c>
      <c r="I1" s="73" t="s">
        <v>262</v>
      </c>
      <c r="J1" s="73" t="s">
        <v>263</v>
      </c>
      <c r="K1" s="73" t="s">
        <v>264</v>
      </c>
      <c r="L1" s="73" t="s">
        <v>265</v>
      </c>
      <c r="M1" s="73" t="s">
        <v>266</v>
      </c>
      <c r="N1" s="73" t="s">
        <v>267</v>
      </c>
      <c r="O1" s="73" t="s">
        <v>268</v>
      </c>
      <c r="P1" s="73" t="s">
        <v>269</v>
      </c>
      <c r="Q1" s="73" t="s">
        <v>270</v>
      </c>
      <c r="R1" s="73" t="s">
        <v>263</v>
      </c>
      <c r="S1" s="73" t="s">
        <v>271</v>
      </c>
      <c r="T1" s="73" t="s">
        <v>272</v>
      </c>
      <c r="U1" s="73" t="s">
        <v>273</v>
      </c>
      <c r="V1" s="73" t="s">
        <v>274</v>
      </c>
      <c r="W1" s="73" t="s">
        <v>274</v>
      </c>
      <c r="X1" s="73" t="s">
        <v>275</v>
      </c>
      <c r="Y1" s="73" t="s">
        <v>275</v>
      </c>
      <c r="Z1" s="73" t="s">
        <v>978</v>
      </c>
    </row>
    <row r="2" spans="1:26" x14ac:dyDescent="0.25">
      <c r="A2" t="s">
        <v>276</v>
      </c>
      <c r="B2" t="s">
        <v>277</v>
      </c>
      <c r="C2" t="s">
        <v>278</v>
      </c>
      <c r="E2">
        <v>0</v>
      </c>
      <c r="F2" t="s">
        <v>279</v>
      </c>
      <c r="I2" t="s">
        <v>280</v>
      </c>
      <c r="J2" t="s">
        <v>281</v>
      </c>
      <c r="K2">
        <v>0</v>
      </c>
      <c r="L2" t="s">
        <v>282</v>
      </c>
      <c r="M2">
        <v>0</v>
      </c>
      <c r="N2" t="s">
        <v>283</v>
      </c>
      <c r="O2" t="s">
        <v>284</v>
      </c>
      <c r="P2" t="s">
        <v>284</v>
      </c>
    </row>
    <row r="3" spans="1:26" x14ac:dyDescent="0.25">
      <c r="A3" t="s">
        <v>276</v>
      </c>
      <c r="B3" t="s">
        <v>285</v>
      </c>
      <c r="C3" t="s">
        <v>125</v>
      </c>
      <c r="E3">
        <v>1</v>
      </c>
      <c r="F3" t="s">
        <v>286</v>
      </c>
      <c r="G3" t="s">
        <v>277</v>
      </c>
      <c r="H3" t="s">
        <v>285</v>
      </c>
      <c r="I3" t="s">
        <v>280</v>
      </c>
      <c r="J3" t="s">
        <v>287</v>
      </c>
      <c r="K3">
        <v>0</v>
      </c>
      <c r="L3" t="s">
        <v>282</v>
      </c>
      <c r="M3">
        <v>0</v>
      </c>
      <c r="N3" t="s">
        <v>283</v>
      </c>
      <c r="O3" t="s">
        <v>288</v>
      </c>
      <c r="P3" t="s">
        <v>284</v>
      </c>
      <c r="Z3" t="s">
        <v>979</v>
      </c>
    </row>
    <row r="4" spans="1:26" x14ac:dyDescent="0.25">
      <c r="A4" t="s">
        <v>276</v>
      </c>
      <c r="B4" t="s">
        <v>289</v>
      </c>
      <c r="C4" t="s">
        <v>124</v>
      </c>
      <c r="E4">
        <v>2</v>
      </c>
      <c r="F4" t="s">
        <v>290</v>
      </c>
      <c r="G4" t="s">
        <v>277</v>
      </c>
      <c r="H4" t="s">
        <v>289</v>
      </c>
      <c r="I4" t="s">
        <v>280</v>
      </c>
      <c r="J4" t="s">
        <v>281</v>
      </c>
      <c r="K4">
        <v>0</v>
      </c>
      <c r="L4" t="s">
        <v>282</v>
      </c>
      <c r="M4">
        <v>0</v>
      </c>
      <c r="N4" t="s">
        <v>283</v>
      </c>
      <c r="O4" t="s">
        <v>284</v>
      </c>
      <c r="P4" t="s">
        <v>284</v>
      </c>
      <c r="Z4" t="s">
        <v>983</v>
      </c>
    </row>
    <row r="5" spans="1:26" x14ac:dyDescent="0.25">
      <c r="A5" t="s">
        <v>276</v>
      </c>
      <c r="B5" t="s">
        <v>291</v>
      </c>
      <c r="C5" t="s">
        <v>109</v>
      </c>
      <c r="E5">
        <v>3</v>
      </c>
      <c r="F5" t="s">
        <v>292</v>
      </c>
      <c r="G5" t="s">
        <v>277</v>
      </c>
      <c r="H5" t="s">
        <v>291</v>
      </c>
      <c r="I5" t="s">
        <v>280</v>
      </c>
      <c r="J5" t="s">
        <v>962</v>
      </c>
      <c r="K5">
        <v>0</v>
      </c>
      <c r="L5" t="s">
        <v>282</v>
      </c>
      <c r="M5">
        <v>0</v>
      </c>
      <c r="N5" t="s">
        <v>283</v>
      </c>
      <c r="O5" t="s">
        <v>288</v>
      </c>
      <c r="P5" t="s">
        <v>284</v>
      </c>
    </row>
    <row r="6" spans="1:26" x14ac:dyDescent="0.25">
      <c r="A6" t="s">
        <v>276</v>
      </c>
      <c r="B6" t="s">
        <v>293</v>
      </c>
      <c r="C6" t="s">
        <v>294</v>
      </c>
      <c r="E6">
        <v>4</v>
      </c>
      <c r="F6" t="s">
        <v>295</v>
      </c>
      <c r="G6" t="s">
        <v>277</v>
      </c>
      <c r="H6" t="s">
        <v>293</v>
      </c>
      <c r="I6" t="s">
        <v>280</v>
      </c>
      <c r="J6" t="s">
        <v>960</v>
      </c>
      <c r="K6" t="s">
        <v>296</v>
      </c>
      <c r="L6" t="s">
        <v>282</v>
      </c>
      <c r="M6">
        <v>0</v>
      </c>
      <c r="N6" t="s">
        <v>283</v>
      </c>
      <c r="O6" t="s">
        <v>288</v>
      </c>
      <c r="P6" t="s">
        <v>284</v>
      </c>
      <c r="Z6" t="s">
        <v>980</v>
      </c>
    </row>
    <row r="7" spans="1:26" x14ac:dyDescent="0.25">
      <c r="A7" t="s">
        <v>276</v>
      </c>
      <c r="B7" t="s">
        <v>297</v>
      </c>
      <c r="C7" t="s">
        <v>110</v>
      </c>
      <c r="E7">
        <v>5</v>
      </c>
      <c r="F7" t="s">
        <v>298</v>
      </c>
      <c r="G7" t="s">
        <v>277</v>
      </c>
      <c r="H7" t="s">
        <v>297</v>
      </c>
      <c r="I7" t="s">
        <v>280</v>
      </c>
      <c r="J7" t="s">
        <v>299</v>
      </c>
      <c r="K7">
        <v>0</v>
      </c>
      <c r="L7" t="s">
        <v>282</v>
      </c>
      <c r="M7">
        <v>0</v>
      </c>
      <c r="N7" t="s">
        <v>300</v>
      </c>
      <c r="O7" t="s">
        <v>288</v>
      </c>
      <c r="P7" t="s">
        <v>284</v>
      </c>
      <c r="Z7" t="s">
        <v>981</v>
      </c>
    </row>
    <row r="8" spans="1:26" x14ac:dyDescent="0.25">
      <c r="A8" t="s">
        <v>276</v>
      </c>
      <c r="B8" t="s">
        <v>301</v>
      </c>
      <c r="C8" t="s">
        <v>111</v>
      </c>
      <c r="E8">
        <v>6</v>
      </c>
      <c r="F8" t="s">
        <v>302</v>
      </c>
      <c r="G8" t="s">
        <v>277</v>
      </c>
      <c r="H8" t="s">
        <v>301</v>
      </c>
      <c r="I8" t="s">
        <v>280</v>
      </c>
      <c r="J8" t="s">
        <v>299</v>
      </c>
      <c r="L8" t="s">
        <v>282</v>
      </c>
      <c r="N8" t="s">
        <v>300</v>
      </c>
      <c r="O8" t="s">
        <v>288</v>
      </c>
      <c r="P8" t="s">
        <v>284</v>
      </c>
      <c r="Z8" t="s">
        <v>982</v>
      </c>
    </row>
    <row r="9" spans="1:26" x14ac:dyDescent="0.25">
      <c r="A9" t="s">
        <v>276</v>
      </c>
      <c r="B9" t="s">
        <v>303</v>
      </c>
      <c r="C9" t="s">
        <v>304</v>
      </c>
      <c r="E9">
        <v>7</v>
      </c>
      <c r="F9" t="s">
        <v>305</v>
      </c>
      <c r="G9" t="s">
        <v>277</v>
      </c>
      <c r="H9" t="s">
        <v>303</v>
      </c>
      <c r="I9" t="s">
        <v>280</v>
      </c>
      <c r="J9" t="s">
        <v>299</v>
      </c>
      <c r="L9" t="s">
        <v>282</v>
      </c>
      <c r="N9" t="s">
        <v>300</v>
      </c>
      <c r="O9" t="s">
        <v>288</v>
      </c>
      <c r="P9" t="s">
        <v>284</v>
      </c>
      <c r="R9" t="s">
        <v>307</v>
      </c>
    </row>
    <row r="10" spans="1:26" x14ac:dyDescent="0.25">
      <c r="A10" t="s">
        <v>276</v>
      </c>
      <c r="B10" t="s">
        <v>306</v>
      </c>
      <c r="C10" t="s">
        <v>307</v>
      </c>
      <c r="E10">
        <v>8</v>
      </c>
      <c r="F10" t="s">
        <v>308</v>
      </c>
      <c r="G10" t="s">
        <v>277</v>
      </c>
      <c r="H10" t="s">
        <v>306</v>
      </c>
      <c r="I10" t="s">
        <v>280</v>
      </c>
      <c r="J10" t="s">
        <v>961</v>
      </c>
      <c r="K10">
        <v>0</v>
      </c>
      <c r="L10" t="s">
        <v>282</v>
      </c>
      <c r="M10">
        <v>0</v>
      </c>
      <c r="N10" t="s">
        <v>283</v>
      </c>
      <c r="O10" t="s">
        <v>288</v>
      </c>
      <c r="P10" t="s">
        <v>284</v>
      </c>
    </row>
    <row r="11" spans="1:26" x14ac:dyDescent="0.25">
      <c r="A11" t="s">
        <v>276</v>
      </c>
      <c r="B11" t="s">
        <v>309</v>
      </c>
      <c r="C11" t="s">
        <v>310</v>
      </c>
      <c r="E11">
        <v>9</v>
      </c>
      <c r="F11" t="s">
        <v>311</v>
      </c>
      <c r="G11" t="s">
        <v>277</v>
      </c>
      <c r="H11" t="s">
        <v>309</v>
      </c>
      <c r="I11" t="s">
        <v>280</v>
      </c>
      <c r="J11" t="s">
        <v>312</v>
      </c>
      <c r="K11">
        <v>0</v>
      </c>
      <c r="L11" t="s">
        <v>282</v>
      </c>
      <c r="M11">
        <v>0</v>
      </c>
      <c r="N11" t="s">
        <v>300</v>
      </c>
      <c r="O11" t="s">
        <v>288</v>
      </c>
      <c r="P11" t="s">
        <v>284</v>
      </c>
    </row>
    <row r="12" spans="1:26" x14ac:dyDescent="0.25">
      <c r="A12" t="s">
        <v>276</v>
      </c>
      <c r="B12" t="s">
        <v>313</v>
      </c>
      <c r="C12" t="s">
        <v>314</v>
      </c>
      <c r="E12">
        <v>10</v>
      </c>
      <c r="F12" t="s">
        <v>315</v>
      </c>
      <c r="G12" t="s">
        <v>277</v>
      </c>
      <c r="H12" t="s">
        <v>313</v>
      </c>
      <c r="I12" t="s">
        <v>280</v>
      </c>
      <c r="J12" t="s">
        <v>312</v>
      </c>
      <c r="K12">
        <v>0</v>
      </c>
      <c r="L12" t="s">
        <v>282</v>
      </c>
      <c r="M12">
        <v>0</v>
      </c>
      <c r="N12" t="s">
        <v>300</v>
      </c>
      <c r="O12" t="s">
        <v>288</v>
      </c>
      <c r="P12" t="s">
        <v>284</v>
      </c>
    </row>
    <row r="13" spans="1:26" x14ac:dyDescent="0.25">
      <c r="A13" t="s">
        <v>276</v>
      </c>
      <c r="B13" t="s">
        <v>316</v>
      </c>
      <c r="C13" t="s">
        <v>317</v>
      </c>
      <c r="E13">
        <v>11</v>
      </c>
      <c r="F13" t="s">
        <v>318</v>
      </c>
      <c r="G13" t="s">
        <v>277</v>
      </c>
      <c r="H13" t="s">
        <v>316</v>
      </c>
      <c r="I13" t="s">
        <v>280</v>
      </c>
      <c r="J13" t="s">
        <v>312</v>
      </c>
      <c r="K13">
        <v>0</v>
      </c>
      <c r="L13" t="s">
        <v>282</v>
      </c>
      <c r="M13">
        <v>0</v>
      </c>
      <c r="N13" t="s">
        <v>300</v>
      </c>
      <c r="O13" t="s">
        <v>288</v>
      </c>
      <c r="P13" t="s">
        <v>284</v>
      </c>
    </row>
    <row r="14" spans="1:26" x14ac:dyDescent="0.25">
      <c r="A14" t="s">
        <v>276</v>
      </c>
      <c r="B14" t="s">
        <v>319</v>
      </c>
      <c r="C14" t="s">
        <v>320</v>
      </c>
      <c r="E14">
        <v>12</v>
      </c>
      <c r="F14" t="s">
        <v>321</v>
      </c>
      <c r="G14" t="s">
        <v>277</v>
      </c>
      <c r="H14" t="s">
        <v>319</v>
      </c>
      <c r="I14" t="s">
        <v>280</v>
      </c>
      <c r="J14" t="s">
        <v>312</v>
      </c>
      <c r="K14">
        <v>0</v>
      </c>
      <c r="L14" t="s">
        <v>282</v>
      </c>
      <c r="M14">
        <v>0</v>
      </c>
      <c r="N14" t="s">
        <v>300</v>
      </c>
      <c r="O14" t="s">
        <v>288</v>
      </c>
      <c r="P14" t="s">
        <v>284</v>
      </c>
    </row>
    <row r="15" spans="1:26" x14ac:dyDescent="0.25">
      <c r="A15" t="s">
        <v>276</v>
      </c>
      <c r="B15" t="s">
        <v>322</v>
      </c>
      <c r="C15" t="s">
        <v>323</v>
      </c>
      <c r="E15">
        <v>13</v>
      </c>
      <c r="F15" t="s">
        <v>324</v>
      </c>
      <c r="G15" t="s">
        <v>277</v>
      </c>
      <c r="H15" t="s">
        <v>322</v>
      </c>
      <c r="I15" t="s">
        <v>280</v>
      </c>
      <c r="J15" t="s">
        <v>312</v>
      </c>
      <c r="K15">
        <v>0</v>
      </c>
      <c r="L15" t="s">
        <v>282</v>
      </c>
      <c r="M15">
        <v>0</v>
      </c>
      <c r="N15" t="s">
        <v>300</v>
      </c>
      <c r="O15" t="s">
        <v>288</v>
      </c>
      <c r="P15" t="s">
        <v>284</v>
      </c>
    </row>
    <row r="16" spans="1:26" x14ac:dyDescent="0.25">
      <c r="A16" t="s">
        <v>276</v>
      </c>
      <c r="B16" t="s">
        <v>325</v>
      </c>
      <c r="C16" t="s">
        <v>326</v>
      </c>
      <c r="E16">
        <v>14</v>
      </c>
      <c r="F16" t="s">
        <v>327</v>
      </c>
      <c r="G16" t="s">
        <v>277</v>
      </c>
      <c r="H16" t="s">
        <v>325</v>
      </c>
      <c r="I16" t="s">
        <v>280</v>
      </c>
      <c r="J16" t="s">
        <v>312</v>
      </c>
      <c r="K16">
        <v>0</v>
      </c>
      <c r="L16" t="s">
        <v>282</v>
      </c>
      <c r="M16">
        <v>0</v>
      </c>
      <c r="N16" t="s">
        <v>300</v>
      </c>
      <c r="O16" t="s">
        <v>288</v>
      </c>
      <c r="P16" t="s">
        <v>284</v>
      </c>
    </row>
    <row r="17" spans="1:25" x14ac:dyDescent="0.25">
      <c r="A17" t="s">
        <v>276</v>
      </c>
      <c r="B17" t="s">
        <v>328</v>
      </c>
      <c r="C17" t="s">
        <v>329</v>
      </c>
      <c r="E17">
        <v>15</v>
      </c>
      <c r="F17" t="s">
        <v>330</v>
      </c>
      <c r="G17" t="s">
        <v>277</v>
      </c>
      <c r="H17" t="s">
        <v>328</v>
      </c>
      <c r="I17" t="s">
        <v>280</v>
      </c>
      <c r="J17" t="s">
        <v>312</v>
      </c>
      <c r="K17">
        <v>0</v>
      </c>
      <c r="L17" t="s">
        <v>282</v>
      </c>
      <c r="M17">
        <v>0</v>
      </c>
      <c r="N17" t="s">
        <v>300</v>
      </c>
      <c r="O17" t="s">
        <v>288</v>
      </c>
      <c r="P17" t="s">
        <v>284</v>
      </c>
    </row>
    <row r="18" spans="1:25" x14ac:dyDescent="0.25">
      <c r="A18" t="s">
        <v>276</v>
      </c>
      <c r="B18" t="s">
        <v>331</v>
      </c>
      <c r="C18" t="s">
        <v>332</v>
      </c>
      <c r="F18" t="s">
        <v>333</v>
      </c>
      <c r="I18" t="s">
        <v>334</v>
      </c>
      <c r="J18" t="s">
        <v>281</v>
      </c>
      <c r="K18">
        <v>0</v>
      </c>
      <c r="L18" t="s">
        <v>282</v>
      </c>
      <c r="M18">
        <v>0</v>
      </c>
      <c r="N18" t="s">
        <v>283</v>
      </c>
      <c r="O18" t="s">
        <v>284</v>
      </c>
      <c r="P18" t="s">
        <v>284</v>
      </c>
    </row>
    <row r="19" spans="1:25" x14ac:dyDescent="0.25">
      <c r="A19" t="s">
        <v>276</v>
      </c>
      <c r="B19" t="s">
        <v>335</v>
      </c>
      <c r="C19" t="s">
        <v>336</v>
      </c>
      <c r="E19">
        <v>1</v>
      </c>
      <c r="F19" t="s">
        <v>337</v>
      </c>
      <c r="G19" t="s">
        <v>331</v>
      </c>
      <c r="H19" t="s">
        <v>335</v>
      </c>
      <c r="I19" t="s">
        <v>334</v>
      </c>
      <c r="J19" t="s">
        <v>281</v>
      </c>
      <c r="K19">
        <v>0</v>
      </c>
      <c r="L19" t="s">
        <v>338</v>
      </c>
      <c r="M19">
        <v>0</v>
      </c>
      <c r="N19" t="s">
        <v>283</v>
      </c>
      <c r="O19" t="s">
        <v>284</v>
      </c>
      <c r="P19" t="s">
        <v>284</v>
      </c>
    </row>
    <row r="20" spans="1:25" x14ac:dyDescent="0.25">
      <c r="A20" t="s">
        <v>276</v>
      </c>
      <c r="B20" t="s">
        <v>339</v>
      </c>
      <c r="C20" t="s">
        <v>340</v>
      </c>
      <c r="E20">
        <v>1</v>
      </c>
      <c r="F20" t="s">
        <v>341</v>
      </c>
      <c r="G20" t="s">
        <v>335</v>
      </c>
      <c r="H20" t="s">
        <v>339</v>
      </c>
      <c r="I20" t="s">
        <v>334</v>
      </c>
      <c r="J20" t="s">
        <v>281</v>
      </c>
      <c r="K20">
        <v>0</v>
      </c>
      <c r="L20" t="s">
        <v>342</v>
      </c>
      <c r="M20">
        <v>0</v>
      </c>
      <c r="N20" t="s">
        <v>283</v>
      </c>
      <c r="O20" t="s">
        <v>284</v>
      </c>
      <c r="P20" t="s">
        <v>284</v>
      </c>
    </row>
    <row r="21" spans="1:25" x14ac:dyDescent="0.25">
      <c r="A21" t="s">
        <v>276</v>
      </c>
      <c r="B21" t="s">
        <v>343</v>
      </c>
      <c r="C21" t="s">
        <v>220</v>
      </c>
      <c r="E21">
        <v>1</v>
      </c>
      <c r="F21" t="s">
        <v>344</v>
      </c>
      <c r="G21" t="s">
        <v>339</v>
      </c>
      <c r="H21" t="s">
        <v>343</v>
      </c>
      <c r="I21" t="s">
        <v>334</v>
      </c>
      <c r="J21" t="s">
        <v>345</v>
      </c>
      <c r="K21">
        <v>0</v>
      </c>
      <c r="L21" t="s">
        <v>282</v>
      </c>
      <c r="M21">
        <v>0</v>
      </c>
      <c r="N21" t="s">
        <v>283</v>
      </c>
      <c r="O21" t="s">
        <v>284</v>
      </c>
      <c r="P21" t="s">
        <v>284</v>
      </c>
    </row>
    <row r="22" spans="1:25" x14ac:dyDescent="0.25">
      <c r="A22" t="s">
        <v>276</v>
      </c>
      <c r="B22" t="s">
        <v>346</v>
      </c>
      <c r="C22" t="s">
        <v>197</v>
      </c>
      <c r="E22">
        <v>1</v>
      </c>
      <c r="F22" t="s">
        <v>347</v>
      </c>
      <c r="G22" t="s">
        <v>343</v>
      </c>
      <c r="H22" t="s">
        <v>346</v>
      </c>
      <c r="I22" t="s">
        <v>334</v>
      </c>
      <c r="J22" t="s">
        <v>345</v>
      </c>
      <c r="K22">
        <v>0</v>
      </c>
      <c r="L22" t="s">
        <v>282</v>
      </c>
      <c r="M22">
        <v>0</v>
      </c>
      <c r="N22" t="s">
        <v>283</v>
      </c>
      <c r="O22" t="s">
        <v>284</v>
      </c>
      <c r="P22" t="s">
        <v>284</v>
      </c>
    </row>
    <row r="23" spans="1:25" x14ac:dyDescent="0.25">
      <c r="A23" t="s">
        <v>276</v>
      </c>
      <c r="B23" t="s">
        <v>348</v>
      </c>
      <c r="C23" t="s">
        <v>216</v>
      </c>
      <c r="E23">
        <v>2</v>
      </c>
      <c r="F23" t="s">
        <v>349</v>
      </c>
      <c r="G23" t="s">
        <v>343</v>
      </c>
      <c r="H23" t="s">
        <v>348</v>
      </c>
      <c r="I23" t="s">
        <v>334</v>
      </c>
      <c r="J23" t="s">
        <v>345</v>
      </c>
      <c r="K23">
        <v>0</v>
      </c>
      <c r="L23" t="s">
        <v>282</v>
      </c>
      <c r="M23">
        <v>0</v>
      </c>
      <c r="N23" t="s">
        <v>283</v>
      </c>
      <c r="O23" t="s">
        <v>284</v>
      </c>
      <c r="P23" t="s">
        <v>284</v>
      </c>
    </row>
    <row r="24" spans="1:25" x14ac:dyDescent="0.25">
      <c r="A24" t="s">
        <v>276</v>
      </c>
      <c r="B24" t="s">
        <v>350</v>
      </c>
      <c r="C24" t="s">
        <v>217</v>
      </c>
      <c r="E24">
        <v>3</v>
      </c>
      <c r="F24" t="s">
        <v>351</v>
      </c>
      <c r="G24" t="s">
        <v>343</v>
      </c>
      <c r="H24" t="s">
        <v>350</v>
      </c>
      <c r="I24" t="s">
        <v>334</v>
      </c>
      <c r="J24" t="s">
        <v>345</v>
      </c>
      <c r="K24">
        <v>0</v>
      </c>
      <c r="L24" t="s">
        <v>282</v>
      </c>
      <c r="M24">
        <v>0</v>
      </c>
      <c r="N24" t="s">
        <v>283</v>
      </c>
      <c r="O24" t="s">
        <v>284</v>
      </c>
      <c r="P24" t="s">
        <v>284</v>
      </c>
    </row>
    <row r="25" spans="1:25" x14ac:dyDescent="0.25">
      <c r="A25" t="s">
        <v>276</v>
      </c>
      <c r="B25" t="s">
        <v>352</v>
      </c>
      <c r="C25" t="s">
        <v>218</v>
      </c>
      <c r="E25">
        <v>4</v>
      </c>
      <c r="F25" t="s">
        <v>353</v>
      </c>
      <c r="G25" t="s">
        <v>343</v>
      </c>
      <c r="H25" t="s">
        <v>352</v>
      </c>
      <c r="I25" t="s">
        <v>334</v>
      </c>
      <c r="J25" t="s">
        <v>345</v>
      </c>
      <c r="K25">
        <v>0</v>
      </c>
      <c r="L25" t="s">
        <v>282</v>
      </c>
      <c r="M25">
        <v>0</v>
      </c>
      <c r="N25" t="s">
        <v>283</v>
      </c>
      <c r="O25" t="s">
        <v>284</v>
      </c>
      <c r="P25" t="s">
        <v>284</v>
      </c>
    </row>
    <row r="26" spans="1:25" x14ac:dyDescent="0.25">
      <c r="A26" t="s">
        <v>276</v>
      </c>
      <c r="B26" t="s">
        <v>354</v>
      </c>
      <c r="C26" t="s">
        <v>355</v>
      </c>
      <c r="E26">
        <v>2</v>
      </c>
      <c r="F26" t="s">
        <v>356</v>
      </c>
      <c r="G26" t="s">
        <v>331</v>
      </c>
      <c r="H26" t="s">
        <v>354</v>
      </c>
      <c r="I26" t="s">
        <v>334</v>
      </c>
      <c r="J26" t="s">
        <v>281</v>
      </c>
      <c r="K26">
        <v>0</v>
      </c>
      <c r="L26" t="s">
        <v>282</v>
      </c>
      <c r="M26">
        <v>0</v>
      </c>
      <c r="N26" t="s">
        <v>283</v>
      </c>
      <c r="O26" t="s">
        <v>284</v>
      </c>
      <c r="P26" t="s">
        <v>284</v>
      </c>
    </row>
    <row r="27" spans="1:25" x14ac:dyDescent="0.25">
      <c r="A27" t="s">
        <v>276</v>
      </c>
      <c r="B27" t="s">
        <v>357</v>
      </c>
      <c r="C27" t="s">
        <v>146</v>
      </c>
      <c r="E27">
        <v>1</v>
      </c>
      <c r="F27" t="s">
        <v>358</v>
      </c>
      <c r="G27" t="s">
        <v>354</v>
      </c>
      <c r="H27" t="s">
        <v>357</v>
      </c>
      <c r="I27" t="s">
        <v>334</v>
      </c>
      <c r="J27" t="s">
        <v>376</v>
      </c>
      <c r="K27">
        <v>0</v>
      </c>
      <c r="L27" t="s">
        <v>282</v>
      </c>
      <c r="M27">
        <v>0</v>
      </c>
      <c r="N27" t="s">
        <v>300</v>
      </c>
      <c r="O27" t="s">
        <v>288</v>
      </c>
      <c r="P27" t="s">
        <v>284</v>
      </c>
    </row>
    <row r="28" spans="1:25" x14ac:dyDescent="0.25">
      <c r="A28" t="s">
        <v>276</v>
      </c>
      <c r="B28" t="s">
        <v>359</v>
      </c>
      <c r="C28" t="s">
        <v>167</v>
      </c>
      <c r="E28">
        <v>2</v>
      </c>
      <c r="F28" t="s">
        <v>360</v>
      </c>
      <c r="G28" t="s">
        <v>354</v>
      </c>
      <c r="H28" t="s">
        <v>359</v>
      </c>
      <c r="I28" t="s">
        <v>334</v>
      </c>
      <c r="J28" t="s">
        <v>361</v>
      </c>
      <c r="K28">
        <v>0</v>
      </c>
      <c r="L28" t="s">
        <v>282</v>
      </c>
      <c r="M28">
        <v>0</v>
      </c>
      <c r="N28" t="s">
        <v>300</v>
      </c>
      <c r="O28" t="s">
        <v>288</v>
      </c>
      <c r="P28" t="s">
        <v>284</v>
      </c>
    </row>
    <row r="29" spans="1:25" x14ac:dyDescent="0.25">
      <c r="A29" t="s">
        <v>276</v>
      </c>
      <c r="B29" t="s">
        <v>362</v>
      </c>
      <c r="C29" t="s">
        <v>168</v>
      </c>
      <c r="E29">
        <v>3</v>
      </c>
      <c r="F29" t="s">
        <v>363</v>
      </c>
      <c r="G29" t="s">
        <v>354</v>
      </c>
      <c r="H29" t="s">
        <v>362</v>
      </c>
      <c r="I29" t="s">
        <v>334</v>
      </c>
      <c r="J29" t="s">
        <v>361</v>
      </c>
      <c r="K29">
        <v>0</v>
      </c>
      <c r="L29" t="s">
        <v>282</v>
      </c>
      <c r="M29">
        <v>0</v>
      </c>
      <c r="N29" t="s">
        <v>300</v>
      </c>
      <c r="O29" t="s">
        <v>288</v>
      </c>
      <c r="P29" t="s">
        <v>284</v>
      </c>
    </row>
    <row r="30" spans="1:25" x14ac:dyDescent="0.25">
      <c r="A30" t="s">
        <v>276</v>
      </c>
      <c r="B30" t="s">
        <v>364</v>
      </c>
      <c r="C30" t="s">
        <v>169</v>
      </c>
      <c r="E30">
        <v>4</v>
      </c>
      <c r="F30" t="s">
        <v>365</v>
      </c>
      <c r="G30" t="s">
        <v>354</v>
      </c>
      <c r="H30" t="s">
        <v>364</v>
      </c>
      <c r="I30" t="s">
        <v>334</v>
      </c>
      <c r="J30" t="s">
        <v>361</v>
      </c>
      <c r="K30">
        <v>0</v>
      </c>
      <c r="L30" t="s">
        <v>282</v>
      </c>
      <c r="M30">
        <v>0</v>
      </c>
      <c r="N30" t="s">
        <v>300</v>
      </c>
      <c r="O30" t="s">
        <v>288</v>
      </c>
      <c r="P30" t="s">
        <v>284</v>
      </c>
    </row>
    <row r="31" spans="1:25" x14ac:dyDescent="0.25">
      <c r="A31" s="74" t="s">
        <v>276</v>
      </c>
      <c r="B31" s="74" t="s">
        <v>366</v>
      </c>
      <c r="C31" s="74" t="s">
        <v>170</v>
      </c>
      <c r="D31" s="74"/>
      <c r="E31" s="74">
        <v>5</v>
      </c>
      <c r="F31" s="74" t="s">
        <v>367</v>
      </c>
      <c r="G31" s="74" t="s">
        <v>354</v>
      </c>
      <c r="H31" s="74" t="s">
        <v>366</v>
      </c>
      <c r="I31" s="74" t="s">
        <v>334</v>
      </c>
      <c r="J31" s="74" t="s">
        <v>361</v>
      </c>
      <c r="K31" s="74">
        <v>0</v>
      </c>
      <c r="L31" s="74" t="s">
        <v>282</v>
      </c>
      <c r="M31" s="74">
        <v>0</v>
      </c>
      <c r="N31" s="74" t="s">
        <v>300</v>
      </c>
      <c r="O31" s="74" t="s">
        <v>288</v>
      </c>
      <c r="P31" s="74" t="s">
        <v>284</v>
      </c>
      <c r="Q31" s="74"/>
      <c r="R31" s="74"/>
      <c r="S31" s="74"/>
      <c r="T31" s="74"/>
      <c r="U31" s="74"/>
      <c r="V31" s="74"/>
      <c r="W31" s="74"/>
      <c r="X31" s="74"/>
      <c r="Y31" s="74"/>
    </row>
    <row r="32" spans="1:25" x14ac:dyDescent="0.25">
      <c r="A32" s="75" t="s">
        <v>276</v>
      </c>
      <c r="B32" s="75" t="s">
        <v>368</v>
      </c>
      <c r="C32" s="75" t="s">
        <v>171</v>
      </c>
      <c r="D32" s="75"/>
      <c r="E32" s="75">
        <v>6</v>
      </c>
      <c r="F32" s="75" t="s">
        <v>369</v>
      </c>
      <c r="G32" s="75" t="s">
        <v>354</v>
      </c>
      <c r="H32" s="75" t="s">
        <v>368</v>
      </c>
      <c r="I32" s="75" t="s">
        <v>334</v>
      </c>
      <c r="J32" s="75" t="s">
        <v>370</v>
      </c>
      <c r="K32" s="75">
        <v>0</v>
      </c>
      <c r="L32" s="75" t="s">
        <v>282</v>
      </c>
      <c r="M32" s="75">
        <v>0</v>
      </c>
      <c r="N32" s="75" t="s">
        <v>300</v>
      </c>
      <c r="O32" s="75" t="s">
        <v>288</v>
      </c>
      <c r="P32" s="75" t="s">
        <v>284</v>
      </c>
      <c r="Q32" s="75"/>
      <c r="R32" s="75"/>
      <c r="S32" s="75"/>
      <c r="T32" s="75"/>
      <c r="U32" s="75"/>
      <c r="V32" s="75"/>
      <c r="W32" s="75"/>
      <c r="X32" s="75"/>
      <c r="Y32" s="75"/>
    </row>
    <row r="33" spans="1:25" x14ac:dyDescent="0.25">
      <c r="A33" t="s">
        <v>276</v>
      </c>
      <c r="B33" t="s">
        <v>371</v>
      </c>
      <c r="C33" t="s">
        <v>372</v>
      </c>
      <c r="E33">
        <v>7</v>
      </c>
      <c r="F33" t="s">
        <v>373</v>
      </c>
      <c r="G33" t="s">
        <v>354</v>
      </c>
      <c r="H33" t="s">
        <v>371</v>
      </c>
      <c r="I33" t="s">
        <v>334</v>
      </c>
      <c r="J33" t="s">
        <v>281</v>
      </c>
      <c r="K33">
        <v>0</v>
      </c>
      <c r="L33" t="s">
        <v>282</v>
      </c>
      <c r="M33">
        <v>0</v>
      </c>
      <c r="N33" t="s">
        <v>283</v>
      </c>
      <c r="O33" t="s">
        <v>284</v>
      </c>
      <c r="P33" t="s">
        <v>284</v>
      </c>
    </row>
    <row r="34" spans="1:25" x14ac:dyDescent="0.25">
      <c r="A34" t="s">
        <v>276</v>
      </c>
      <c r="B34" t="s">
        <v>374</v>
      </c>
      <c r="C34" t="s">
        <v>172</v>
      </c>
      <c r="E34">
        <v>1</v>
      </c>
      <c r="F34" t="s">
        <v>375</v>
      </c>
      <c r="G34" t="s">
        <v>371</v>
      </c>
      <c r="H34" t="s">
        <v>374</v>
      </c>
      <c r="I34" t="s">
        <v>334</v>
      </c>
      <c r="J34" t="s">
        <v>376</v>
      </c>
      <c r="K34">
        <v>0</v>
      </c>
      <c r="L34" t="s">
        <v>282</v>
      </c>
      <c r="M34">
        <v>0</v>
      </c>
      <c r="N34" t="s">
        <v>300</v>
      </c>
      <c r="O34" t="s">
        <v>288</v>
      </c>
      <c r="P34" t="s">
        <v>284</v>
      </c>
    </row>
    <row r="35" spans="1:25" x14ac:dyDescent="0.25">
      <c r="A35" t="s">
        <v>276</v>
      </c>
      <c r="B35" t="s">
        <v>377</v>
      </c>
      <c r="C35" t="s">
        <v>173</v>
      </c>
      <c r="E35">
        <v>2</v>
      </c>
      <c r="F35" t="s">
        <v>378</v>
      </c>
      <c r="G35" t="s">
        <v>371</v>
      </c>
      <c r="H35" t="s">
        <v>377</v>
      </c>
      <c r="I35" t="s">
        <v>334</v>
      </c>
      <c r="J35" t="s">
        <v>376</v>
      </c>
      <c r="K35">
        <v>0</v>
      </c>
      <c r="L35" t="s">
        <v>282</v>
      </c>
      <c r="M35">
        <v>0</v>
      </c>
      <c r="N35" t="s">
        <v>300</v>
      </c>
      <c r="O35" t="s">
        <v>288</v>
      </c>
      <c r="P35" t="s">
        <v>284</v>
      </c>
    </row>
    <row r="36" spans="1:25" x14ac:dyDescent="0.25">
      <c r="A36" t="s">
        <v>276</v>
      </c>
      <c r="B36" t="s">
        <v>379</v>
      </c>
      <c r="C36" t="s">
        <v>380</v>
      </c>
      <c r="E36">
        <v>3</v>
      </c>
      <c r="F36" t="s">
        <v>381</v>
      </c>
      <c r="G36" t="s">
        <v>371</v>
      </c>
      <c r="H36" t="s">
        <v>379</v>
      </c>
      <c r="I36" t="s">
        <v>334</v>
      </c>
      <c r="J36" t="s">
        <v>376</v>
      </c>
      <c r="K36">
        <v>0</v>
      </c>
      <c r="L36" t="s">
        <v>282</v>
      </c>
      <c r="M36">
        <v>0</v>
      </c>
      <c r="N36" t="s">
        <v>300</v>
      </c>
      <c r="O36" t="s">
        <v>288</v>
      </c>
      <c r="P36" t="s">
        <v>284</v>
      </c>
    </row>
    <row r="37" spans="1:25" x14ac:dyDescent="0.25">
      <c r="A37" t="s">
        <v>276</v>
      </c>
      <c r="B37" t="s">
        <v>382</v>
      </c>
      <c r="C37" s="76" t="s">
        <v>175</v>
      </c>
      <c r="E37">
        <v>4</v>
      </c>
      <c r="F37" t="s">
        <v>383</v>
      </c>
      <c r="G37" t="s">
        <v>371</v>
      </c>
      <c r="H37" t="s">
        <v>382</v>
      </c>
      <c r="I37" t="s">
        <v>334</v>
      </c>
      <c r="J37" t="s">
        <v>370</v>
      </c>
      <c r="K37">
        <v>0</v>
      </c>
      <c r="L37" t="s">
        <v>282</v>
      </c>
      <c r="M37">
        <v>0</v>
      </c>
      <c r="N37" t="s">
        <v>300</v>
      </c>
      <c r="O37" t="s">
        <v>288</v>
      </c>
      <c r="P37" t="s">
        <v>284</v>
      </c>
    </row>
    <row r="38" spans="1:25" x14ac:dyDescent="0.25">
      <c r="A38" t="s">
        <v>276</v>
      </c>
      <c r="B38" t="s">
        <v>384</v>
      </c>
      <c r="C38" t="s">
        <v>176</v>
      </c>
      <c r="E38">
        <v>8</v>
      </c>
      <c r="F38" t="s">
        <v>385</v>
      </c>
      <c r="G38" t="s">
        <v>354</v>
      </c>
      <c r="H38" t="s">
        <v>384</v>
      </c>
      <c r="I38" t="s">
        <v>334</v>
      </c>
      <c r="J38" t="s">
        <v>361</v>
      </c>
      <c r="K38">
        <v>0</v>
      </c>
      <c r="L38" t="s">
        <v>282</v>
      </c>
      <c r="M38">
        <v>0</v>
      </c>
      <c r="N38" t="s">
        <v>300</v>
      </c>
      <c r="O38" t="s">
        <v>288</v>
      </c>
      <c r="P38" t="s">
        <v>284</v>
      </c>
    </row>
    <row r="39" spans="1:25" x14ac:dyDescent="0.25">
      <c r="A39" s="77" t="s">
        <v>276</v>
      </c>
      <c r="B39" s="77" t="s">
        <v>386</v>
      </c>
      <c r="C39" s="77" t="s">
        <v>177</v>
      </c>
      <c r="D39" s="77"/>
      <c r="E39" s="77">
        <v>9</v>
      </c>
      <c r="F39" s="77" t="s">
        <v>387</v>
      </c>
      <c r="G39" s="77" t="s">
        <v>354</v>
      </c>
      <c r="H39" s="77" t="s">
        <v>386</v>
      </c>
      <c r="I39" s="77" t="s">
        <v>334</v>
      </c>
      <c r="J39" s="77" t="s">
        <v>361</v>
      </c>
      <c r="K39" s="77">
        <v>0</v>
      </c>
      <c r="L39" s="77" t="s">
        <v>282</v>
      </c>
      <c r="M39" s="77">
        <v>0</v>
      </c>
      <c r="N39" s="77" t="s">
        <v>300</v>
      </c>
      <c r="O39" s="77" t="s">
        <v>288</v>
      </c>
      <c r="P39" s="77" t="s">
        <v>284</v>
      </c>
      <c r="Q39" s="77"/>
      <c r="R39" s="77"/>
      <c r="S39" s="77"/>
      <c r="T39" s="77"/>
      <c r="U39" s="77"/>
      <c r="V39" s="77"/>
      <c r="W39" s="77"/>
      <c r="X39" s="77"/>
      <c r="Y39" s="77"/>
    </row>
    <row r="40" spans="1:25" x14ac:dyDescent="0.25">
      <c r="A40" s="77" t="s">
        <v>276</v>
      </c>
      <c r="B40" s="77" t="s">
        <v>388</v>
      </c>
      <c r="C40" s="77" t="s">
        <v>178</v>
      </c>
      <c r="D40" s="77"/>
      <c r="E40" s="77">
        <v>10</v>
      </c>
      <c r="F40" s="77" t="s">
        <v>389</v>
      </c>
      <c r="G40" s="77" t="s">
        <v>354</v>
      </c>
      <c r="H40" s="77" t="s">
        <v>388</v>
      </c>
      <c r="I40" s="77" t="s">
        <v>334</v>
      </c>
      <c r="J40" s="77" t="s">
        <v>361</v>
      </c>
      <c r="K40" s="77">
        <v>0</v>
      </c>
      <c r="L40" s="77" t="s">
        <v>282</v>
      </c>
      <c r="M40" s="77">
        <v>0</v>
      </c>
      <c r="N40" s="77" t="s">
        <v>300</v>
      </c>
      <c r="O40" s="77" t="s">
        <v>288</v>
      </c>
      <c r="P40" s="77" t="s">
        <v>284</v>
      </c>
      <c r="Q40" s="77"/>
      <c r="R40" s="77"/>
      <c r="S40" s="77"/>
      <c r="T40" s="77"/>
      <c r="U40" s="77"/>
      <c r="V40" s="77"/>
      <c r="W40" s="77"/>
      <c r="X40" s="77"/>
      <c r="Y40" s="77"/>
    </row>
    <row r="41" spans="1:25" x14ac:dyDescent="0.25">
      <c r="A41" s="75" t="s">
        <v>276</v>
      </c>
      <c r="B41" s="75" t="s">
        <v>390</v>
      </c>
      <c r="C41" s="75" t="s">
        <v>179</v>
      </c>
      <c r="D41" s="75"/>
      <c r="E41" s="75">
        <v>11</v>
      </c>
      <c r="F41" s="75" t="s">
        <v>391</v>
      </c>
      <c r="G41" s="75" t="s">
        <v>354</v>
      </c>
      <c r="H41" s="75" t="s">
        <v>390</v>
      </c>
      <c r="I41" s="75" t="s">
        <v>334</v>
      </c>
      <c r="J41" s="75" t="s">
        <v>370</v>
      </c>
      <c r="K41" s="75">
        <v>0</v>
      </c>
      <c r="L41" s="75" t="s">
        <v>282</v>
      </c>
      <c r="M41" s="75">
        <v>0</v>
      </c>
      <c r="N41" s="75" t="s">
        <v>300</v>
      </c>
      <c r="O41" s="75" t="s">
        <v>288</v>
      </c>
      <c r="P41" s="75" t="s">
        <v>284</v>
      </c>
      <c r="Q41" s="75"/>
      <c r="R41" s="75"/>
      <c r="S41" s="75"/>
      <c r="T41" s="75"/>
      <c r="U41" s="75"/>
      <c r="V41" s="75"/>
      <c r="W41" s="75"/>
      <c r="X41" s="75"/>
      <c r="Y41" s="75"/>
    </row>
    <row r="42" spans="1:25" x14ac:dyDescent="0.25">
      <c r="A42" t="s">
        <v>276</v>
      </c>
      <c r="B42" t="s">
        <v>392</v>
      </c>
      <c r="C42" t="s">
        <v>393</v>
      </c>
      <c r="E42">
        <v>12</v>
      </c>
      <c r="F42" t="s">
        <v>394</v>
      </c>
      <c r="G42" t="s">
        <v>354</v>
      </c>
      <c r="H42" t="s">
        <v>392</v>
      </c>
      <c r="I42" t="s">
        <v>334</v>
      </c>
      <c r="J42" t="s">
        <v>281</v>
      </c>
      <c r="K42">
        <v>0</v>
      </c>
      <c r="L42" t="s">
        <v>282</v>
      </c>
      <c r="M42">
        <v>0</v>
      </c>
      <c r="N42" t="s">
        <v>283</v>
      </c>
      <c r="O42" t="s">
        <v>284</v>
      </c>
      <c r="P42" t="s">
        <v>284</v>
      </c>
    </row>
    <row r="43" spans="1:25" x14ac:dyDescent="0.25">
      <c r="A43" t="s">
        <v>276</v>
      </c>
      <c r="B43" t="s">
        <v>395</v>
      </c>
      <c r="C43" t="s">
        <v>180</v>
      </c>
      <c r="E43">
        <v>1</v>
      </c>
      <c r="F43" t="s">
        <v>396</v>
      </c>
      <c r="G43" t="s">
        <v>392</v>
      </c>
      <c r="H43" t="s">
        <v>395</v>
      </c>
      <c r="I43" t="s">
        <v>334</v>
      </c>
      <c r="J43" t="s">
        <v>361</v>
      </c>
      <c r="K43">
        <v>0</v>
      </c>
      <c r="L43" t="s">
        <v>282</v>
      </c>
      <c r="M43">
        <v>0</v>
      </c>
      <c r="N43" t="s">
        <v>300</v>
      </c>
      <c r="O43" t="s">
        <v>288</v>
      </c>
      <c r="P43" t="s">
        <v>284</v>
      </c>
    </row>
    <row r="44" spans="1:25" x14ac:dyDescent="0.25">
      <c r="A44" t="s">
        <v>276</v>
      </c>
      <c r="B44" t="s">
        <v>397</v>
      </c>
      <c r="C44" t="s">
        <v>181</v>
      </c>
      <c r="E44">
        <v>2</v>
      </c>
      <c r="F44" t="s">
        <v>398</v>
      </c>
      <c r="G44" t="s">
        <v>392</v>
      </c>
      <c r="H44" t="s">
        <v>397</v>
      </c>
      <c r="I44" t="s">
        <v>334</v>
      </c>
      <c r="J44" t="s">
        <v>370</v>
      </c>
      <c r="K44">
        <v>0</v>
      </c>
      <c r="L44" t="s">
        <v>282</v>
      </c>
      <c r="M44">
        <v>0</v>
      </c>
      <c r="N44" t="s">
        <v>300</v>
      </c>
      <c r="O44" t="s">
        <v>288</v>
      </c>
      <c r="P44" t="s">
        <v>284</v>
      </c>
    </row>
    <row r="45" spans="1:25" x14ac:dyDescent="0.25">
      <c r="A45" t="s">
        <v>276</v>
      </c>
      <c r="B45" t="s">
        <v>399</v>
      </c>
      <c r="C45" t="s">
        <v>400</v>
      </c>
      <c r="E45">
        <v>13</v>
      </c>
      <c r="F45" t="s">
        <v>401</v>
      </c>
      <c r="G45" t="s">
        <v>354</v>
      </c>
      <c r="H45" t="s">
        <v>399</v>
      </c>
      <c r="I45" t="s">
        <v>334</v>
      </c>
      <c r="J45" t="s">
        <v>281</v>
      </c>
      <c r="K45">
        <v>0</v>
      </c>
      <c r="L45" t="s">
        <v>282</v>
      </c>
      <c r="M45">
        <v>0</v>
      </c>
      <c r="N45" t="s">
        <v>283</v>
      </c>
      <c r="O45" t="s">
        <v>284</v>
      </c>
      <c r="P45" t="s">
        <v>284</v>
      </c>
    </row>
    <row r="46" spans="1:25" x14ac:dyDescent="0.25">
      <c r="A46" t="s">
        <v>276</v>
      </c>
      <c r="B46" t="s">
        <v>402</v>
      </c>
      <c r="C46" t="s">
        <v>182</v>
      </c>
      <c r="E46">
        <v>1</v>
      </c>
      <c r="F46" t="s">
        <v>403</v>
      </c>
      <c r="G46" t="s">
        <v>399</v>
      </c>
      <c r="H46" t="s">
        <v>402</v>
      </c>
      <c r="I46" t="s">
        <v>334</v>
      </c>
      <c r="J46" t="s">
        <v>361</v>
      </c>
      <c r="K46">
        <v>0</v>
      </c>
      <c r="L46" t="s">
        <v>282</v>
      </c>
      <c r="M46">
        <v>0</v>
      </c>
      <c r="N46" t="s">
        <v>300</v>
      </c>
      <c r="O46" t="s">
        <v>288</v>
      </c>
      <c r="P46" t="s">
        <v>284</v>
      </c>
    </row>
    <row r="47" spans="1:25" x14ac:dyDescent="0.25">
      <c r="A47" t="s">
        <v>276</v>
      </c>
      <c r="B47" t="s">
        <v>404</v>
      </c>
      <c r="C47" t="s">
        <v>183</v>
      </c>
      <c r="E47">
        <v>2</v>
      </c>
      <c r="F47" t="s">
        <v>405</v>
      </c>
      <c r="G47" t="s">
        <v>399</v>
      </c>
      <c r="H47" t="s">
        <v>404</v>
      </c>
      <c r="I47" t="s">
        <v>334</v>
      </c>
      <c r="J47" t="s">
        <v>370</v>
      </c>
      <c r="K47">
        <v>0</v>
      </c>
      <c r="L47" t="s">
        <v>282</v>
      </c>
      <c r="M47">
        <v>0</v>
      </c>
      <c r="N47" t="s">
        <v>300</v>
      </c>
      <c r="O47" t="s">
        <v>288</v>
      </c>
      <c r="P47" t="s">
        <v>284</v>
      </c>
    </row>
    <row r="48" spans="1:25" x14ac:dyDescent="0.25">
      <c r="A48" t="s">
        <v>276</v>
      </c>
      <c r="B48" t="s">
        <v>406</v>
      </c>
      <c r="C48" t="s">
        <v>184</v>
      </c>
      <c r="E48">
        <v>14</v>
      </c>
      <c r="F48" t="s">
        <v>407</v>
      </c>
      <c r="G48" t="s">
        <v>354</v>
      </c>
      <c r="H48" t="s">
        <v>406</v>
      </c>
      <c r="I48" t="s">
        <v>334</v>
      </c>
      <c r="J48" t="s">
        <v>361</v>
      </c>
      <c r="K48">
        <v>0</v>
      </c>
      <c r="L48" t="s">
        <v>282</v>
      </c>
      <c r="M48">
        <v>0</v>
      </c>
      <c r="N48" t="s">
        <v>300</v>
      </c>
      <c r="O48" t="s">
        <v>288</v>
      </c>
      <c r="P48" t="s">
        <v>284</v>
      </c>
    </row>
    <row r="49" spans="1:16" x14ac:dyDescent="0.25">
      <c r="A49" t="s">
        <v>276</v>
      </c>
      <c r="B49" t="s">
        <v>408</v>
      </c>
      <c r="C49" t="s">
        <v>409</v>
      </c>
      <c r="E49">
        <v>1</v>
      </c>
      <c r="F49" t="s">
        <v>410</v>
      </c>
      <c r="I49" t="s">
        <v>411</v>
      </c>
      <c r="J49" t="s">
        <v>281</v>
      </c>
      <c r="K49">
        <v>0</v>
      </c>
      <c r="L49" t="s">
        <v>282</v>
      </c>
      <c r="M49">
        <v>0</v>
      </c>
      <c r="N49" t="s">
        <v>283</v>
      </c>
      <c r="O49" t="s">
        <v>284</v>
      </c>
      <c r="P49" t="s">
        <v>284</v>
      </c>
    </row>
    <row r="50" spans="1:16" x14ac:dyDescent="0.25">
      <c r="A50" t="s">
        <v>276</v>
      </c>
      <c r="B50" t="s">
        <v>412</v>
      </c>
      <c r="C50" t="s">
        <v>413</v>
      </c>
      <c r="E50">
        <v>1</v>
      </c>
      <c r="F50" t="s">
        <v>414</v>
      </c>
      <c r="G50" t="s">
        <v>408</v>
      </c>
      <c r="H50" t="s">
        <v>412</v>
      </c>
      <c r="I50" t="s">
        <v>411</v>
      </c>
      <c r="J50" t="s">
        <v>281</v>
      </c>
      <c r="K50">
        <v>0</v>
      </c>
      <c r="L50" t="s">
        <v>338</v>
      </c>
      <c r="M50">
        <v>0</v>
      </c>
      <c r="N50" t="s">
        <v>283</v>
      </c>
      <c r="O50" t="s">
        <v>284</v>
      </c>
      <c r="P50" t="s">
        <v>284</v>
      </c>
    </row>
    <row r="51" spans="1:16" x14ac:dyDescent="0.25">
      <c r="A51" t="s">
        <v>276</v>
      </c>
      <c r="B51" t="s">
        <v>339</v>
      </c>
      <c r="C51" t="s">
        <v>340</v>
      </c>
      <c r="E51">
        <v>1</v>
      </c>
      <c r="F51" t="s">
        <v>341</v>
      </c>
      <c r="G51" t="s">
        <v>412</v>
      </c>
      <c r="H51" t="s">
        <v>339</v>
      </c>
      <c r="I51" t="s">
        <v>411</v>
      </c>
      <c r="J51" t="s">
        <v>281</v>
      </c>
      <c r="K51">
        <v>0</v>
      </c>
      <c r="L51" t="s">
        <v>342</v>
      </c>
      <c r="M51">
        <v>0</v>
      </c>
      <c r="N51" t="s">
        <v>283</v>
      </c>
      <c r="O51" t="s">
        <v>284</v>
      </c>
      <c r="P51" t="s">
        <v>284</v>
      </c>
    </row>
    <row r="52" spans="1:16" x14ac:dyDescent="0.25">
      <c r="A52" t="s">
        <v>276</v>
      </c>
      <c r="B52" t="s">
        <v>343</v>
      </c>
      <c r="C52" t="s">
        <v>220</v>
      </c>
      <c r="E52">
        <v>1</v>
      </c>
      <c r="F52" t="s">
        <v>344</v>
      </c>
      <c r="G52" t="s">
        <v>339</v>
      </c>
      <c r="H52" t="s">
        <v>343</v>
      </c>
      <c r="I52" t="s">
        <v>411</v>
      </c>
      <c r="J52" t="s">
        <v>345</v>
      </c>
      <c r="K52">
        <v>0</v>
      </c>
      <c r="L52" t="s">
        <v>282</v>
      </c>
      <c r="M52">
        <v>0</v>
      </c>
      <c r="N52" t="s">
        <v>283</v>
      </c>
      <c r="O52" t="s">
        <v>284</v>
      </c>
      <c r="P52" t="s">
        <v>284</v>
      </c>
    </row>
    <row r="53" spans="1:16" x14ac:dyDescent="0.25">
      <c r="A53" t="s">
        <v>276</v>
      </c>
      <c r="B53" t="s">
        <v>346</v>
      </c>
      <c r="C53" t="s">
        <v>197</v>
      </c>
      <c r="E53">
        <v>1</v>
      </c>
      <c r="F53" t="s">
        <v>347</v>
      </c>
      <c r="G53" t="s">
        <v>343</v>
      </c>
      <c r="H53" t="s">
        <v>346</v>
      </c>
      <c r="I53" t="s">
        <v>411</v>
      </c>
      <c r="J53" t="s">
        <v>345</v>
      </c>
      <c r="K53">
        <v>0</v>
      </c>
      <c r="L53" t="s">
        <v>282</v>
      </c>
      <c r="M53">
        <v>0</v>
      </c>
      <c r="N53" t="s">
        <v>283</v>
      </c>
      <c r="O53" t="s">
        <v>284</v>
      </c>
      <c r="P53" t="s">
        <v>284</v>
      </c>
    </row>
    <row r="54" spans="1:16" x14ac:dyDescent="0.25">
      <c r="A54" t="s">
        <v>276</v>
      </c>
      <c r="B54" t="s">
        <v>415</v>
      </c>
      <c r="C54" t="s">
        <v>190</v>
      </c>
      <c r="E54">
        <v>1</v>
      </c>
      <c r="F54" t="s">
        <v>416</v>
      </c>
      <c r="G54" t="s">
        <v>346</v>
      </c>
      <c r="H54" t="s">
        <v>415</v>
      </c>
      <c r="I54" t="s">
        <v>411</v>
      </c>
      <c r="J54" t="s">
        <v>345</v>
      </c>
      <c r="K54">
        <v>0</v>
      </c>
      <c r="L54" t="s">
        <v>282</v>
      </c>
      <c r="M54">
        <v>0</v>
      </c>
      <c r="N54" t="s">
        <v>283</v>
      </c>
      <c r="O54" t="s">
        <v>284</v>
      </c>
      <c r="P54" t="s">
        <v>284</v>
      </c>
    </row>
    <row r="55" spans="1:16" x14ac:dyDescent="0.25">
      <c r="A55" t="s">
        <v>276</v>
      </c>
      <c r="B55" t="s">
        <v>417</v>
      </c>
      <c r="C55" t="s">
        <v>186</v>
      </c>
      <c r="E55">
        <v>1</v>
      </c>
      <c r="F55" t="s">
        <v>418</v>
      </c>
      <c r="G55" t="s">
        <v>415</v>
      </c>
      <c r="H55" t="s">
        <v>417</v>
      </c>
      <c r="I55" t="s">
        <v>411</v>
      </c>
      <c r="J55" t="s">
        <v>345</v>
      </c>
      <c r="K55">
        <v>0</v>
      </c>
      <c r="L55" t="s">
        <v>282</v>
      </c>
      <c r="M55">
        <v>0</v>
      </c>
      <c r="N55" t="s">
        <v>283</v>
      </c>
      <c r="O55" t="s">
        <v>284</v>
      </c>
      <c r="P55" t="s">
        <v>284</v>
      </c>
    </row>
    <row r="56" spans="1:16" x14ac:dyDescent="0.25">
      <c r="A56" t="s">
        <v>276</v>
      </c>
      <c r="B56" t="s">
        <v>419</v>
      </c>
      <c r="C56" t="s">
        <v>187</v>
      </c>
      <c r="E56">
        <v>2</v>
      </c>
      <c r="F56" t="s">
        <v>420</v>
      </c>
      <c r="G56" t="s">
        <v>415</v>
      </c>
      <c r="H56" t="s">
        <v>419</v>
      </c>
      <c r="I56" t="s">
        <v>411</v>
      </c>
      <c r="J56" t="s">
        <v>345</v>
      </c>
      <c r="K56">
        <v>0</v>
      </c>
      <c r="L56" t="s">
        <v>282</v>
      </c>
      <c r="M56">
        <v>0</v>
      </c>
      <c r="N56" t="s">
        <v>283</v>
      </c>
      <c r="O56" t="s">
        <v>284</v>
      </c>
      <c r="P56" t="s">
        <v>284</v>
      </c>
    </row>
    <row r="57" spans="1:16" x14ac:dyDescent="0.25">
      <c r="A57" t="s">
        <v>276</v>
      </c>
      <c r="B57" t="s">
        <v>421</v>
      </c>
      <c r="C57" t="s">
        <v>188</v>
      </c>
      <c r="E57">
        <v>3</v>
      </c>
      <c r="F57" t="s">
        <v>422</v>
      </c>
      <c r="G57" t="s">
        <v>415</v>
      </c>
      <c r="H57" t="s">
        <v>421</v>
      </c>
      <c r="I57" t="s">
        <v>411</v>
      </c>
      <c r="J57" t="s">
        <v>345</v>
      </c>
      <c r="K57">
        <v>0</v>
      </c>
      <c r="L57" t="s">
        <v>282</v>
      </c>
      <c r="M57">
        <v>0</v>
      </c>
      <c r="N57" t="s">
        <v>283</v>
      </c>
      <c r="O57" t="s">
        <v>284</v>
      </c>
      <c r="P57" t="s">
        <v>284</v>
      </c>
    </row>
    <row r="58" spans="1:16" x14ac:dyDescent="0.25">
      <c r="A58" t="s">
        <v>276</v>
      </c>
      <c r="B58" t="s">
        <v>423</v>
      </c>
      <c r="C58" t="s">
        <v>189</v>
      </c>
      <c r="E58">
        <v>4</v>
      </c>
      <c r="F58" t="s">
        <v>424</v>
      </c>
      <c r="G58" t="s">
        <v>415</v>
      </c>
      <c r="H58" t="s">
        <v>423</v>
      </c>
      <c r="I58" t="s">
        <v>411</v>
      </c>
      <c r="J58" t="s">
        <v>345</v>
      </c>
      <c r="K58">
        <v>0</v>
      </c>
      <c r="L58" t="s">
        <v>282</v>
      </c>
      <c r="M58">
        <v>0</v>
      </c>
      <c r="N58" t="s">
        <v>283</v>
      </c>
      <c r="O58" t="s">
        <v>284</v>
      </c>
      <c r="P58" t="s">
        <v>284</v>
      </c>
    </row>
    <row r="59" spans="1:16" x14ac:dyDescent="0.25">
      <c r="A59" t="s">
        <v>276</v>
      </c>
      <c r="B59" t="s">
        <v>425</v>
      </c>
      <c r="C59" t="s">
        <v>196</v>
      </c>
      <c r="E59">
        <v>2</v>
      </c>
      <c r="F59" t="s">
        <v>426</v>
      </c>
      <c r="G59" t="s">
        <v>346</v>
      </c>
      <c r="H59" t="s">
        <v>425</v>
      </c>
      <c r="I59" t="s">
        <v>411</v>
      </c>
      <c r="J59" t="s">
        <v>345</v>
      </c>
      <c r="K59">
        <v>0</v>
      </c>
      <c r="L59" t="s">
        <v>282</v>
      </c>
      <c r="M59">
        <v>0</v>
      </c>
      <c r="N59" t="s">
        <v>283</v>
      </c>
      <c r="O59" t="s">
        <v>284</v>
      </c>
      <c r="P59" t="s">
        <v>284</v>
      </c>
    </row>
    <row r="60" spans="1:16" x14ac:dyDescent="0.25">
      <c r="A60" t="s">
        <v>276</v>
      </c>
      <c r="B60" t="s">
        <v>427</v>
      </c>
      <c r="C60" t="s">
        <v>191</v>
      </c>
      <c r="E60">
        <v>1</v>
      </c>
      <c r="F60" t="s">
        <v>428</v>
      </c>
      <c r="G60" t="s">
        <v>425</v>
      </c>
      <c r="H60" t="s">
        <v>427</v>
      </c>
      <c r="I60" t="s">
        <v>411</v>
      </c>
      <c r="J60" t="s">
        <v>345</v>
      </c>
      <c r="K60">
        <v>0</v>
      </c>
      <c r="L60" t="s">
        <v>282</v>
      </c>
      <c r="M60">
        <v>0</v>
      </c>
      <c r="N60" t="s">
        <v>283</v>
      </c>
      <c r="O60" t="s">
        <v>284</v>
      </c>
      <c r="P60" t="s">
        <v>284</v>
      </c>
    </row>
    <row r="61" spans="1:16" x14ac:dyDescent="0.25">
      <c r="A61" t="s">
        <v>276</v>
      </c>
      <c r="B61" t="s">
        <v>429</v>
      </c>
      <c r="C61" t="s">
        <v>192</v>
      </c>
      <c r="E61">
        <v>2</v>
      </c>
      <c r="F61" t="s">
        <v>430</v>
      </c>
      <c r="G61" t="s">
        <v>425</v>
      </c>
      <c r="H61" t="s">
        <v>429</v>
      </c>
      <c r="I61" t="s">
        <v>411</v>
      </c>
      <c r="J61" t="s">
        <v>345</v>
      </c>
      <c r="K61">
        <v>0</v>
      </c>
      <c r="L61" t="s">
        <v>282</v>
      </c>
      <c r="M61">
        <v>0</v>
      </c>
      <c r="N61" t="s">
        <v>283</v>
      </c>
      <c r="O61" t="s">
        <v>284</v>
      </c>
      <c r="P61" t="s">
        <v>284</v>
      </c>
    </row>
    <row r="62" spans="1:16" x14ac:dyDescent="0.25">
      <c r="A62" t="s">
        <v>276</v>
      </c>
      <c r="B62" t="s">
        <v>431</v>
      </c>
      <c r="C62" t="s">
        <v>194</v>
      </c>
      <c r="E62">
        <v>3</v>
      </c>
      <c r="F62" t="s">
        <v>432</v>
      </c>
      <c r="G62" t="s">
        <v>425</v>
      </c>
      <c r="H62" t="s">
        <v>431</v>
      </c>
      <c r="I62" t="s">
        <v>411</v>
      </c>
      <c r="J62" t="s">
        <v>345</v>
      </c>
      <c r="K62">
        <v>0</v>
      </c>
      <c r="L62" t="s">
        <v>282</v>
      </c>
      <c r="M62">
        <v>0</v>
      </c>
      <c r="N62" t="s">
        <v>283</v>
      </c>
      <c r="O62" t="s">
        <v>284</v>
      </c>
      <c r="P62" t="s">
        <v>284</v>
      </c>
    </row>
    <row r="63" spans="1:16" x14ac:dyDescent="0.25">
      <c r="A63" t="s">
        <v>276</v>
      </c>
      <c r="B63" t="s">
        <v>433</v>
      </c>
      <c r="C63" t="s">
        <v>193</v>
      </c>
      <c r="E63">
        <v>4</v>
      </c>
      <c r="F63" t="s">
        <v>434</v>
      </c>
      <c r="G63" t="s">
        <v>425</v>
      </c>
      <c r="H63" t="s">
        <v>433</v>
      </c>
      <c r="I63" t="s">
        <v>411</v>
      </c>
      <c r="J63" t="s">
        <v>345</v>
      </c>
      <c r="K63">
        <v>0</v>
      </c>
      <c r="L63" t="s">
        <v>282</v>
      </c>
      <c r="M63">
        <v>0</v>
      </c>
      <c r="N63" t="s">
        <v>283</v>
      </c>
      <c r="O63" t="s">
        <v>284</v>
      </c>
      <c r="P63" t="s">
        <v>284</v>
      </c>
    </row>
    <row r="64" spans="1:16" x14ac:dyDescent="0.25">
      <c r="A64" t="s">
        <v>276</v>
      </c>
      <c r="B64" t="s">
        <v>435</v>
      </c>
      <c r="C64" t="s">
        <v>195</v>
      </c>
      <c r="E64">
        <v>5</v>
      </c>
      <c r="F64" t="s">
        <v>436</v>
      </c>
      <c r="G64" t="s">
        <v>425</v>
      </c>
      <c r="H64" t="s">
        <v>435</v>
      </c>
      <c r="I64" t="s">
        <v>411</v>
      </c>
      <c r="J64" t="s">
        <v>345</v>
      </c>
      <c r="K64">
        <v>0</v>
      </c>
      <c r="L64" t="s">
        <v>282</v>
      </c>
      <c r="M64">
        <v>0</v>
      </c>
      <c r="N64" t="s">
        <v>283</v>
      </c>
      <c r="O64" t="s">
        <v>284</v>
      </c>
      <c r="P64" t="s">
        <v>284</v>
      </c>
    </row>
    <row r="65" spans="1:29" x14ac:dyDescent="0.25">
      <c r="A65" t="s">
        <v>276</v>
      </c>
      <c r="B65" t="s">
        <v>348</v>
      </c>
      <c r="C65" t="s">
        <v>216</v>
      </c>
      <c r="E65">
        <v>2</v>
      </c>
      <c r="F65" t="s">
        <v>349</v>
      </c>
      <c r="G65" t="s">
        <v>343</v>
      </c>
      <c r="H65" t="s">
        <v>348</v>
      </c>
      <c r="I65" t="s">
        <v>411</v>
      </c>
      <c r="J65" t="s">
        <v>345</v>
      </c>
      <c r="K65">
        <v>0</v>
      </c>
      <c r="L65" t="s">
        <v>282</v>
      </c>
      <c r="M65">
        <v>0</v>
      </c>
      <c r="N65" t="s">
        <v>283</v>
      </c>
      <c r="O65" t="s">
        <v>284</v>
      </c>
      <c r="P65" t="s">
        <v>284</v>
      </c>
    </row>
    <row r="66" spans="1:29" x14ac:dyDescent="0.25">
      <c r="A66" t="s">
        <v>276</v>
      </c>
      <c r="B66" t="s">
        <v>437</v>
      </c>
      <c r="C66" t="s">
        <v>207</v>
      </c>
      <c r="E66">
        <v>1</v>
      </c>
      <c r="F66" t="s">
        <v>438</v>
      </c>
      <c r="G66" t="s">
        <v>348</v>
      </c>
      <c r="H66" t="s">
        <v>437</v>
      </c>
      <c r="I66" t="s">
        <v>411</v>
      </c>
      <c r="J66" t="s">
        <v>345</v>
      </c>
      <c r="K66">
        <v>0</v>
      </c>
      <c r="L66" t="s">
        <v>282</v>
      </c>
      <c r="M66">
        <v>0</v>
      </c>
      <c r="N66" t="s">
        <v>283</v>
      </c>
      <c r="O66" t="s">
        <v>284</v>
      </c>
      <c r="P66" t="s">
        <v>284</v>
      </c>
    </row>
    <row r="67" spans="1:29" x14ac:dyDescent="0.25">
      <c r="A67" t="s">
        <v>276</v>
      </c>
      <c r="B67" t="s">
        <v>439</v>
      </c>
      <c r="C67" t="s">
        <v>440</v>
      </c>
      <c r="E67">
        <v>1</v>
      </c>
      <c r="F67" t="s">
        <v>441</v>
      </c>
      <c r="G67" t="s">
        <v>437</v>
      </c>
      <c r="H67" t="s">
        <v>439</v>
      </c>
      <c r="I67" t="s">
        <v>411</v>
      </c>
      <c r="J67" t="s">
        <v>345</v>
      </c>
      <c r="K67">
        <v>0</v>
      </c>
      <c r="L67" t="s">
        <v>282</v>
      </c>
      <c r="M67">
        <v>0</v>
      </c>
      <c r="N67" t="s">
        <v>283</v>
      </c>
      <c r="O67" t="s">
        <v>284</v>
      </c>
      <c r="P67" t="s">
        <v>284</v>
      </c>
    </row>
    <row r="68" spans="1:29" x14ac:dyDescent="0.25">
      <c r="A68" t="s">
        <v>276</v>
      </c>
      <c r="B68" t="s">
        <v>442</v>
      </c>
      <c r="C68" t="s">
        <v>199</v>
      </c>
      <c r="E68">
        <v>2</v>
      </c>
      <c r="F68" t="s">
        <v>443</v>
      </c>
      <c r="G68" t="s">
        <v>437</v>
      </c>
      <c r="H68" t="s">
        <v>442</v>
      </c>
      <c r="I68" t="s">
        <v>411</v>
      </c>
      <c r="J68" t="s">
        <v>345</v>
      </c>
      <c r="K68">
        <v>0</v>
      </c>
      <c r="L68" t="s">
        <v>282</v>
      </c>
      <c r="M68">
        <v>0</v>
      </c>
      <c r="N68" t="s">
        <v>283</v>
      </c>
      <c r="O68" t="s">
        <v>284</v>
      </c>
      <c r="P68" t="s">
        <v>284</v>
      </c>
    </row>
    <row r="69" spans="1:29" x14ac:dyDescent="0.25">
      <c r="A69" t="s">
        <v>276</v>
      </c>
      <c r="B69" t="s">
        <v>444</v>
      </c>
      <c r="C69" t="s">
        <v>200</v>
      </c>
      <c r="E69">
        <v>3</v>
      </c>
      <c r="F69" t="s">
        <v>445</v>
      </c>
      <c r="G69" t="s">
        <v>437</v>
      </c>
      <c r="H69" t="s">
        <v>444</v>
      </c>
      <c r="I69" t="s">
        <v>411</v>
      </c>
      <c r="J69" t="s">
        <v>345</v>
      </c>
      <c r="K69">
        <v>0</v>
      </c>
      <c r="L69" t="s">
        <v>282</v>
      </c>
      <c r="M69">
        <v>0</v>
      </c>
      <c r="N69" t="s">
        <v>283</v>
      </c>
      <c r="O69" t="s">
        <v>284</v>
      </c>
      <c r="P69" t="s">
        <v>284</v>
      </c>
    </row>
    <row r="70" spans="1:29" x14ac:dyDescent="0.25">
      <c r="A70" t="s">
        <v>276</v>
      </c>
      <c r="B70" t="s">
        <v>446</v>
      </c>
      <c r="C70" t="s">
        <v>201</v>
      </c>
      <c r="E70">
        <v>4</v>
      </c>
      <c r="F70" t="s">
        <v>447</v>
      </c>
      <c r="G70" t="s">
        <v>437</v>
      </c>
      <c r="H70" t="s">
        <v>446</v>
      </c>
      <c r="I70" t="s">
        <v>411</v>
      </c>
      <c r="J70" t="s">
        <v>345</v>
      </c>
      <c r="K70">
        <v>0</v>
      </c>
      <c r="L70" t="s">
        <v>282</v>
      </c>
      <c r="M70">
        <v>0</v>
      </c>
      <c r="N70" t="s">
        <v>283</v>
      </c>
      <c r="O70" t="s">
        <v>284</v>
      </c>
      <c r="P70" t="s">
        <v>284</v>
      </c>
    </row>
    <row r="71" spans="1:29" x14ac:dyDescent="0.25">
      <c r="A71" t="s">
        <v>276</v>
      </c>
      <c r="B71" t="s">
        <v>448</v>
      </c>
      <c r="C71" t="s">
        <v>202</v>
      </c>
      <c r="E71">
        <v>5</v>
      </c>
      <c r="F71" t="s">
        <v>449</v>
      </c>
      <c r="G71" t="s">
        <v>437</v>
      </c>
      <c r="H71" t="s">
        <v>448</v>
      </c>
      <c r="I71" t="s">
        <v>411</v>
      </c>
      <c r="J71" t="s">
        <v>345</v>
      </c>
      <c r="K71">
        <v>0</v>
      </c>
      <c r="L71" t="s">
        <v>282</v>
      </c>
      <c r="M71">
        <v>0</v>
      </c>
      <c r="N71" t="s">
        <v>283</v>
      </c>
      <c r="O71" t="s">
        <v>284</v>
      </c>
      <c r="P71" t="s">
        <v>284</v>
      </c>
    </row>
    <row r="72" spans="1:29" x14ac:dyDescent="0.25">
      <c r="A72" t="s">
        <v>276</v>
      </c>
      <c r="B72" t="s">
        <v>450</v>
      </c>
      <c r="C72" t="s">
        <v>203</v>
      </c>
      <c r="E72">
        <v>6</v>
      </c>
      <c r="F72" t="s">
        <v>451</v>
      </c>
      <c r="G72" t="s">
        <v>437</v>
      </c>
      <c r="H72" t="s">
        <v>450</v>
      </c>
      <c r="I72" t="s">
        <v>411</v>
      </c>
      <c r="J72" t="s">
        <v>345</v>
      </c>
      <c r="K72">
        <v>0</v>
      </c>
      <c r="L72" t="s">
        <v>282</v>
      </c>
      <c r="M72">
        <v>0</v>
      </c>
      <c r="N72" t="s">
        <v>283</v>
      </c>
      <c r="O72" t="s">
        <v>284</v>
      </c>
      <c r="P72" t="s">
        <v>284</v>
      </c>
    </row>
    <row r="73" spans="1:29" x14ac:dyDescent="0.25">
      <c r="A73" t="s">
        <v>276</v>
      </c>
      <c r="B73" t="s">
        <v>452</v>
      </c>
      <c r="C73" t="s">
        <v>204</v>
      </c>
      <c r="E73">
        <v>7</v>
      </c>
      <c r="F73" t="s">
        <v>453</v>
      </c>
      <c r="G73" t="s">
        <v>437</v>
      </c>
      <c r="H73" t="s">
        <v>452</v>
      </c>
      <c r="I73" t="s">
        <v>411</v>
      </c>
      <c r="J73" t="s">
        <v>345</v>
      </c>
      <c r="K73">
        <v>0</v>
      </c>
      <c r="L73" t="s">
        <v>282</v>
      </c>
      <c r="M73">
        <v>0</v>
      </c>
      <c r="N73" t="s">
        <v>283</v>
      </c>
      <c r="O73" t="s">
        <v>284</v>
      </c>
      <c r="P73" t="s">
        <v>284</v>
      </c>
    </row>
    <row r="74" spans="1:29" x14ac:dyDescent="0.25">
      <c r="A74" t="s">
        <v>276</v>
      </c>
      <c r="B74" t="s">
        <v>454</v>
      </c>
      <c r="C74" t="s">
        <v>205</v>
      </c>
      <c r="E74">
        <v>8</v>
      </c>
      <c r="F74" t="s">
        <v>455</v>
      </c>
      <c r="G74" t="s">
        <v>437</v>
      </c>
      <c r="H74" t="s">
        <v>454</v>
      </c>
      <c r="I74" t="s">
        <v>411</v>
      </c>
      <c r="J74" t="s">
        <v>345</v>
      </c>
      <c r="K74">
        <v>0</v>
      </c>
      <c r="L74" t="s">
        <v>282</v>
      </c>
      <c r="M74">
        <v>0</v>
      </c>
      <c r="N74" t="s">
        <v>283</v>
      </c>
      <c r="O74" t="s">
        <v>284</v>
      </c>
      <c r="P74" t="s">
        <v>284</v>
      </c>
    </row>
    <row r="75" spans="1:29" x14ac:dyDescent="0.25">
      <c r="A75" t="s">
        <v>276</v>
      </c>
      <c r="B75" t="s">
        <v>456</v>
      </c>
      <c r="C75" t="s">
        <v>206</v>
      </c>
      <c r="E75">
        <v>9</v>
      </c>
      <c r="F75" t="s">
        <v>457</v>
      </c>
      <c r="G75" t="s">
        <v>437</v>
      </c>
      <c r="H75" t="s">
        <v>456</v>
      </c>
      <c r="I75" t="s">
        <v>411</v>
      </c>
      <c r="J75" t="s">
        <v>345</v>
      </c>
      <c r="K75">
        <v>0</v>
      </c>
      <c r="L75" t="s">
        <v>282</v>
      </c>
      <c r="M75">
        <v>0</v>
      </c>
      <c r="N75" t="s">
        <v>283</v>
      </c>
      <c r="O75" t="s">
        <v>284</v>
      </c>
      <c r="P75" t="s">
        <v>284</v>
      </c>
    </row>
    <row r="76" spans="1:29" s="132" customFormat="1" x14ac:dyDescent="0.25">
      <c r="A76" s="129" t="s">
        <v>276</v>
      </c>
      <c r="B76" s="129" t="s">
        <v>974</v>
      </c>
      <c r="C76" s="129" t="s">
        <v>975</v>
      </c>
      <c r="D76" s="129"/>
      <c r="E76" s="130">
        <v>2</v>
      </c>
      <c r="F76" s="129" t="s">
        <v>976</v>
      </c>
      <c r="G76" s="129" t="s">
        <v>348</v>
      </c>
      <c r="H76" s="131" t="s">
        <v>974</v>
      </c>
      <c r="I76" s="131" t="s">
        <v>411</v>
      </c>
      <c r="J76" s="129" t="s">
        <v>345</v>
      </c>
      <c r="K76" s="130">
        <v>0</v>
      </c>
      <c r="L76" s="129" t="s">
        <v>282</v>
      </c>
      <c r="M76" s="130">
        <v>0</v>
      </c>
      <c r="N76" s="129" t="s">
        <v>283</v>
      </c>
      <c r="O76" s="129" t="s">
        <v>284</v>
      </c>
      <c r="P76" s="129" t="s">
        <v>284</v>
      </c>
      <c r="Q76" s="129"/>
      <c r="R76" s="129"/>
      <c r="X76" s="129"/>
      <c r="Y76" s="129"/>
      <c r="AB76" s="129"/>
      <c r="AC76" s="129"/>
    </row>
    <row r="77" spans="1:29" x14ac:dyDescent="0.25">
      <c r="A77" t="s">
        <v>276</v>
      </c>
      <c r="B77" t="s">
        <v>458</v>
      </c>
      <c r="C77" t="s">
        <v>208</v>
      </c>
      <c r="E77">
        <v>2</v>
      </c>
      <c r="F77" t="s">
        <v>459</v>
      </c>
      <c r="G77" t="s">
        <v>348</v>
      </c>
      <c r="H77" t="s">
        <v>458</v>
      </c>
      <c r="I77" t="s">
        <v>411</v>
      </c>
      <c r="J77" t="s">
        <v>345</v>
      </c>
      <c r="K77">
        <v>0</v>
      </c>
      <c r="L77" t="s">
        <v>282</v>
      </c>
      <c r="M77">
        <v>0</v>
      </c>
      <c r="N77" t="s">
        <v>283</v>
      </c>
      <c r="O77" t="s">
        <v>284</v>
      </c>
      <c r="P77" t="s">
        <v>284</v>
      </c>
    </row>
    <row r="78" spans="1:29" x14ac:dyDescent="0.25">
      <c r="A78" t="s">
        <v>276</v>
      </c>
      <c r="B78" t="s">
        <v>460</v>
      </c>
      <c r="C78" t="s">
        <v>215</v>
      </c>
      <c r="E78">
        <v>3</v>
      </c>
      <c r="F78" t="s">
        <v>461</v>
      </c>
      <c r="G78" t="s">
        <v>348</v>
      </c>
      <c r="H78" t="s">
        <v>460</v>
      </c>
      <c r="I78" t="s">
        <v>411</v>
      </c>
      <c r="J78" t="s">
        <v>345</v>
      </c>
      <c r="K78">
        <v>0</v>
      </c>
      <c r="L78" t="s">
        <v>282</v>
      </c>
      <c r="M78">
        <v>0</v>
      </c>
      <c r="N78" t="s">
        <v>283</v>
      </c>
      <c r="O78" t="s">
        <v>284</v>
      </c>
      <c r="P78" t="s">
        <v>284</v>
      </c>
    </row>
    <row r="79" spans="1:29" x14ac:dyDescent="0.25">
      <c r="A79" t="s">
        <v>276</v>
      </c>
      <c r="B79" t="s">
        <v>462</v>
      </c>
      <c r="C79" t="s">
        <v>463</v>
      </c>
      <c r="E79">
        <v>1</v>
      </c>
      <c r="F79" t="s">
        <v>464</v>
      </c>
      <c r="G79" t="s">
        <v>460</v>
      </c>
      <c r="H79" t="s">
        <v>462</v>
      </c>
      <c r="I79" t="s">
        <v>411</v>
      </c>
      <c r="J79" t="s">
        <v>345</v>
      </c>
      <c r="K79">
        <v>0</v>
      </c>
      <c r="L79" t="s">
        <v>282</v>
      </c>
      <c r="M79">
        <v>0</v>
      </c>
      <c r="N79" t="s">
        <v>283</v>
      </c>
      <c r="O79" t="s">
        <v>284</v>
      </c>
      <c r="P79" t="s">
        <v>284</v>
      </c>
    </row>
    <row r="80" spans="1:29" x14ac:dyDescent="0.25">
      <c r="A80" t="s">
        <v>276</v>
      </c>
      <c r="B80" t="s">
        <v>465</v>
      </c>
      <c r="C80" t="s">
        <v>209</v>
      </c>
      <c r="E80">
        <v>1</v>
      </c>
      <c r="F80" t="s">
        <v>466</v>
      </c>
      <c r="G80" t="s">
        <v>462</v>
      </c>
      <c r="H80" t="s">
        <v>465</v>
      </c>
      <c r="I80" t="s">
        <v>411</v>
      </c>
      <c r="J80" t="s">
        <v>345</v>
      </c>
      <c r="K80">
        <v>0</v>
      </c>
      <c r="L80" t="s">
        <v>282</v>
      </c>
      <c r="M80">
        <v>0</v>
      </c>
      <c r="N80" t="s">
        <v>283</v>
      </c>
      <c r="O80" t="s">
        <v>284</v>
      </c>
      <c r="P80" t="s">
        <v>284</v>
      </c>
    </row>
    <row r="81" spans="1:16" x14ac:dyDescent="0.25">
      <c r="A81" t="s">
        <v>276</v>
      </c>
      <c r="B81" t="s">
        <v>467</v>
      </c>
      <c r="C81" t="s">
        <v>210</v>
      </c>
      <c r="E81">
        <v>2</v>
      </c>
      <c r="F81" t="s">
        <v>468</v>
      </c>
      <c r="G81" t="s">
        <v>462</v>
      </c>
      <c r="H81" t="s">
        <v>467</v>
      </c>
      <c r="I81" t="s">
        <v>411</v>
      </c>
      <c r="J81" t="s">
        <v>345</v>
      </c>
      <c r="K81">
        <v>0</v>
      </c>
      <c r="L81" t="s">
        <v>282</v>
      </c>
      <c r="M81">
        <v>0</v>
      </c>
      <c r="N81" t="s">
        <v>283</v>
      </c>
      <c r="O81" t="s">
        <v>284</v>
      </c>
      <c r="P81" t="s">
        <v>284</v>
      </c>
    </row>
    <row r="82" spans="1:16" x14ac:dyDescent="0.25">
      <c r="A82" t="s">
        <v>276</v>
      </c>
      <c r="B82" t="s">
        <v>469</v>
      </c>
      <c r="C82" t="s">
        <v>211</v>
      </c>
      <c r="E82">
        <v>2</v>
      </c>
      <c r="F82" t="s">
        <v>470</v>
      </c>
      <c r="G82" t="s">
        <v>460</v>
      </c>
      <c r="H82" t="s">
        <v>469</v>
      </c>
      <c r="I82" t="s">
        <v>411</v>
      </c>
      <c r="J82" t="s">
        <v>345</v>
      </c>
      <c r="K82">
        <v>0</v>
      </c>
      <c r="L82" t="s">
        <v>282</v>
      </c>
      <c r="M82">
        <v>0</v>
      </c>
      <c r="N82" t="s">
        <v>283</v>
      </c>
      <c r="O82" t="s">
        <v>284</v>
      </c>
      <c r="P82" t="s">
        <v>284</v>
      </c>
    </row>
    <row r="83" spans="1:16" x14ac:dyDescent="0.25">
      <c r="A83" t="s">
        <v>276</v>
      </c>
      <c r="B83" t="s">
        <v>471</v>
      </c>
      <c r="C83" t="s">
        <v>212</v>
      </c>
      <c r="E83">
        <v>3</v>
      </c>
      <c r="F83" t="s">
        <v>472</v>
      </c>
      <c r="G83" t="s">
        <v>460</v>
      </c>
      <c r="H83" t="s">
        <v>471</v>
      </c>
      <c r="I83" t="s">
        <v>411</v>
      </c>
      <c r="J83" t="s">
        <v>345</v>
      </c>
      <c r="K83">
        <v>0</v>
      </c>
      <c r="L83" t="s">
        <v>282</v>
      </c>
      <c r="M83">
        <v>0</v>
      </c>
      <c r="N83" t="s">
        <v>283</v>
      </c>
      <c r="O83" t="s">
        <v>284</v>
      </c>
      <c r="P83" t="s">
        <v>284</v>
      </c>
    </row>
    <row r="84" spans="1:16" x14ac:dyDescent="0.25">
      <c r="A84" t="s">
        <v>276</v>
      </c>
      <c r="B84" t="s">
        <v>473</v>
      </c>
      <c r="C84" t="s">
        <v>213</v>
      </c>
      <c r="E84">
        <v>4</v>
      </c>
      <c r="F84" t="s">
        <v>474</v>
      </c>
      <c r="G84" t="s">
        <v>460</v>
      </c>
      <c r="H84" t="s">
        <v>473</v>
      </c>
      <c r="I84" t="s">
        <v>411</v>
      </c>
      <c r="J84" t="s">
        <v>345</v>
      </c>
      <c r="K84">
        <v>0</v>
      </c>
      <c r="L84" t="s">
        <v>282</v>
      </c>
      <c r="M84">
        <v>0</v>
      </c>
      <c r="N84" t="s">
        <v>283</v>
      </c>
      <c r="O84" t="s">
        <v>284</v>
      </c>
      <c r="P84" t="s">
        <v>284</v>
      </c>
    </row>
    <row r="85" spans="1:16" x14ac:dyDescent="0.25">
      <c r="A85" t="s">
        <v>276</v>
      </c>
      <c r="B85" t="s">
        <v>475</v>
      </c>
      <c r="C85" t="s">
        <v>214</v>
      </c>
      <c r="E85">
        <v>5</v>
      </c>
      <c r="F85" t="s">
        <v>476</v>
      </c>
      <c r="G85" t="s">
        <v>460</v>
      </c>
      <c r="H85" t="s">
        <v>475</v>
      </c>
      <c r="I85" t="s">
        <v>411</v>
      </c>
      <c r="J85" t="s">
        <v>345</v>
      </c>
      <c r="K85">
        <v>0</v>
      </c>
      <c r="L85" t="s">
        <v>282</v>
      </c>
      <c r="M85">
        <v>0</v>
      </c>
      <c r="N85" t="s">
        <v>283</v>
      </c>
      <c r="O85" t="s">
        <v>284</v>
      </c>
      <c r="P85" t="s">
        <v>284</v>
      </c>
    </row>
    <row r="86" spans="1:16" x14ac:dyDescent="0.25">
      <c r="A86" t="s">
        <v>276</v>
      </c>
      <c r="B86" t="s">
        <v>477</v>
      </c>
      <c r="C86" t="s">
        <v>219</v>
      </c>
      <c r="E86">
        <v>3</v>
      </c>
      <c r="F86" t="s">
        <v>478</v>
      </c>
      <c r="G86" t="s">
        <v>348</v>
      </c>
      <c r="H86" t="s">
        <v>477</v>
      </c>
      <c r="I86" t="s">
        <v>411</v>
      </c>
      <c r="J86" t="s">
        <v>345</v>
      </c>
      <c r="K86">
        <v>0</v>
      </c>
      <c r="L86" t="s">
        <v>282</v>
      </c>
      <c r="M86">
        <v>0</v>
      </c>
      <c r="N86" t="s">
        <v>283</v>
      </c>
      <c r="O86" t="s">
        <v>284</v>
      </c>
      <c r="P86" t="s">
        <v>284</v>
      </c>
    </row>
    <row r="87" spans="1:16" x14ac:dyDescent="0.25">
      <c r="A87" t="s">
        <v>276</v>
      </c>
      <c r="B87" t="s">
        <v>350</v>
      </c>
      <c r="C87" t="s">
        <v>217</v>
      </c>
      <c r="E87">
        <v>1</v>
      </c>
      <c r="F87" t="s">
        <v>351</v>
      </c>
      <c r="G87" t="s">
        <v>477</v>
      </c>
      <c r="H87" t="s">
        <v>350</v>
      </c>
      <c r="I87" t="s">
        <v>411</v>
      </c>
      <c r="J87" t="s">
        <v>345</v>
      </c>
      <c r="K87">
        <v>0</v>
      </c>
      <c r="L87" t="s">
        <v>282</v>
      </c>
      <c r="M87">
        <v>0</v>
      </c>
      <c r="N87" t="s">
        <v>283</v>
      </c>
      <c r="O87" t="s">
        <v>284</v>
      </c>
      <c r="P87" t="s">
        <v>284</v>
      </c>
    </row>
    <row r="88" spans="1:16" x14ac:dyDescent="0.25">
      <c r="A88" t="s">
        <v>276</v>
      </c>
      <c r="B88" t="s">
        <v>352</v>
      </c>
      <c r="C88" t="s">
        <v>218</v>
      </c>
      <c r="E88">
        <v>2</v>
      </c>
      <c r="F88" t="s">
        <v>353</v>
      </c>
      <c r="G88" t="s">
        <v>477</v>
      </c>
      <c r="H88" t="s">
        <v>352</v>
      </c>
      <c r="I88" t="s">
        <v>411</v>
      </c>
      <c r="J88" t="s">
        <v>345</v>
      </c>
      <c r="K88">
        <v>0</v>
      </c>
      <c r="L88" t="s">
        <v>282</v>
      </c>
      <c r="M88">
        <v>0</v>
      </c>
      <c r="N88" t="s">
        <v>283</v>
      </c>
      <c r="O88" t="s">
        <v>284</v>
      </c>
      <c r="P88" t="s">
        <v>284</v>
      </c>
    </row>
    <row r="89" spans="1:16" x14ac:dyDescent="0.25">
      <c r="A89" t="s">
        <v>276</v>
      </c>
      <c r="B89" t="s">
        <v>479</v>
      </c>
      <c r="C89" t="s">
        <v>480</v>
      </c>
      <c r="E89">
        <v>2</v>
      </c>
      <c r="F89" t="s">
        <v>481</v>
      </c>
      <c r="G89" t="s">
        <v>408</v>
      </c>
      <c r="H89" t="s">
        <v>479</v>
      </c>
      <c r="I89" t="s">
        <v>411</v>
      </c>
      <c r="J89" t="s">
        <v>281</v>
      </c>
      <c r="K89">
        <v>0</v>
      </c>
      <c r="L89" t="s">
        <v>282</v>
      </c>
      <c r="M89">
        <v>0</v>
      </c>
      <c r="N89" t="s">
        <v>283</v>
      </c>
      <c r="O89" t="s">
        <v>284</v>
      </c>
      <c r="P89" t="s">
        <v>284</v>
      </c>
    </row>
    <row r="90" spans="1:16" x14ac:dyDescent="0.25">
      <c r="A90" t="s">
        <v>276</v>
      </c>
      <c r="B90" t="s">
        <v>357</v>
      </c>
      <c r="C90" t="s">
        <v>146</v>
      </c>
      <c r="E90">
        <v>1</v>
      </c>
      <c r="F90" t="s">
        <v>358</v>
      </c>
      <c r="G90" t="s">
        <v>479</v>
      </c>
      <c r="H90" t="s">
        <v>357</v>
      </c>
      <c r="I90" t="s">
        <v>411</v>
      </c>
      <c r="J90" t="s">
        <v>376</v>
      </c>
      <c r="K90">
        <v>0</v>
      </c>
      <c r="L90" t="s">
        <v>282</v>
      </c>
      <c r="M90">
        <v>0</v>
      </c>
      <c r="N90" t="s">
        <v>300</v>
      </c>
      <c r="O90" t="s">
        <v>288</v>
      </c>
      <c r="P90" t="s">
        <v>284</v>
      </c>
    </row>
    <row r="91" spans="1:16" x14ac:dyDescent="0.25">
      <c r="A91" t="s">
        <v>276</v>
      </c>
      <c r="B91" t="s">
        <v>359</v>
      </c>
      <c r="C91" t="s">
        <v>167</v>
      </c>
      <c r="E91">
        <v>2</v>
      </c>
      <c r="F91" t="s">
        <v>360</v>
      </c>
      <c r="G91" t="s">
        <v>479</v>
      </c>
      <c r="H91" t="s">
        <v>359</v>
      </c>
      <c r="I91" t="s">
        <v>411</v>
      </c>
      <c r="J91" t="s">
        <v>361</v>
      </c>
      <c r="K91">
        <v>0</v>
      </c>
      <c r="L91" t="s">
        <v>282</v>
      </c>
      <c r="M91">
        <v>0</v>
      </c>
      <c r="N91" t="s">
        <v>300</v>
      </c>
      <c r="O91" t="s">
        <v>288</v>
      </c>
      <c r="P91" t="s">
        <v>284</v>
      </c>
    </row>
    <row r="92" spans="1:16" x14ac:dyDescent="0.25">
      <c r="A92" t="s">
        <v>276</v>
      </c>
      <c r="B92" t="s">
        <v>362</v>
      </c>
      <c r="C92" t="s">
        <v>168</v>
      </c>
      <c r="E92">
        <v>3</v>
      </c>
      <c r="F92" t="s">
        <v>363</v>
      </c>
      <c r="G92" t="s">
        <v>479</v>
      </c>
      <c r="H92" t="s">
        <v>362</v>
      </c>
      <c r="I92" t="s">
        <v>411</v>
      </c>
      <c r="J92" t="s">
        <v>361</v>
      </c>
      <c r="K92">
        <v>0</v>
      </c>
      <c r="L92" t="s">
        <v>282</v>
      </c>
      <c r="M92">
        <v>0</v>
      </c>
      <c r="N92" t="s">
        <v>300</v>
      </c>
      <c r="O92" t="s">
        <v>288</v>
      </c>
      <c r="P92" t="s">
        <v>284</v>
      </c>
    </row>
    <row r="93" spans="1:16" x14ac:dyDescent="0.25">
      <c r="A93" t="s">
        <v>276</v>
      </c>
      <c r="B93" t="s">
        <v>364</v>
      </c>
      <c r="C93" t="s">
        <v>169</v>
      </c>
      <c r="E93">
        <v>4</v>
      </c>
      <c r="F93" t="s">
        <v>365</v>
      </c>
      <c r="G93" t="s">
        <v>479</v>
      </c>
      <c r="H93" t="s">
        <v>364</v>
      </c>
      <c r="I93" t="s">
        <v>411</v>
      </c>
      <c r="J93" t="s">
        <v>361</v>
      </c>
      <c r="K93">
        <v>0</v>
      </c>
      <c r="L93" t="s">
        <v>282</v>
      </c>
      <c r="M93">
        <v>0</v>
      </c>
      <c r="N93" t="s">
        <v>300</v>
      </c>
      <c r="O93" t="s">
        <v>288</v>
      </c>
      <c r="P93" t="s">
        <v>284</v>
      </c>
    </row>
    <row r="94" spans="1:16" x14ac:dyDescent="0.25">
      <c r="A94" t="s">
        <v>276</v>
      </c>
      <c r="B94" t="s">
        <v>371</v>
      </c>
      <c r="C94" t="s">
        <v>372</v>
      </c>
      <c r="E94">
        <v>7</v>
      </c>
      <c r="F94" t="s">
        <v>373</v>
      </c>
      <c r="G94" t="s">
        <v>479</v>
      </c>
      <c r="H94" t="s">
        <v>371</v>
      </c>
      <c r="I94" t="s">
        <v>411</v>
      </c>
      <c r="J94" t="s">
        <v>281</v>
      </c>
      <c r="K94">
        <v>0</v>
      </c>
      <c r="L94" t="s">
        <v>282</v>
      </c>
      <c r="M94">
        <v>0</v>
      </c>
      <c r="N94" t="s">
        <v>283</v>
      </c>
      <c r="O94" t="s">
        <v>284</v>
      </c>
      <c r="P94" t="s">
        <v>284</v>
      </c>
    </row>
    <row r="95" spans="1:16" x14ac:dyDescent="0.25">
      <c r="A95" t="s">
        <v>276</v>
      </c>
      <c r="B95" t="s">
        <v>374</v>
      </c>
      <c r="C95" t="s">
        <v>172</v>
      </c>
      <c r="E95">
        <v>1</v>
      </c>
      <c r="F95" t="s">
        <v>375</v>
      </c>
      <c r="G95" t="s">
        <v>371</v>
      </c>
      <c r="H95" t="s">
        <v>374</v>
      </c>
      <c r="I95" t="s">
        <v>411</v>
      </c>
      <c r="J95" t="s">
        <v>376</v>
      </c>
      <c r="K95">
        <v>0</v>
      </c>
      <c r="L95" t="s">
        <v>282</v>
      </c>
      <c r="M95">
        <v>0</v>
      </c>
      <c r="N95" t="s">
        <v>300</v>
      </c>
      <c r="O95" t="s">
        <v>288</v>
      </c>
      <c r="P95" t="s">
        <v>284</v>
      </c>
    </row>
    <row r="96" spans="1:16" x14ac:dyDescent="0.25">
      <c r="A96" t="s">
        <v>276</v>
      </c>
      <c r="B96" t="s">
        <v>377</v>
      </c>
      <c r="C96" t="s">
        <v>173</v>
      </c>
      <c r="E96">
        <v>2</v>
      </c>
      <c r="F96" t="s">
        <v>378</v>
      </c>
      <c r="G96" t="s">
        <v>371</v>
      </c>
      <c r="H96" t="s">
        <v>377</v>
      </c>
      <c r="I96" t="s">
        <v>411</v>
      </c>
      <c r="J96" t="s">
        <v>376</v>
      </c>
      <c r="K96">
        <v>0</v>
      </c>
      <c r="L96" t="s">
        <v>282</v>
      </c>
      <c r="M96">
        <v>0</v>
      </c>
      <c r="N96" t="s">
        <v>300</v>
      </c>
      <c r="O96" t="s">
        <v>288</v>
      </c>
      <c r="P96" t="s">
        <v>284</v>
      </c>
    </row>
    <row r="97" spans="1:25" x14ac:dyDescent="0.25">
      <c r="A97" s="76" t="s">
        <v>276</v>
      </c>
      <c r="B97" s="76" t="s">
        <v>379</v>
      </c>
      <c r="C97" s="76" t="s">
        <v>380</v>
      </c>
      <c r="D97" s="76"/>
      <c r="E97" s="76">
        <v>3</v>
      </c>
      <c r="F97" s="76" t="s">
        <v>381</v>
      </c>
      <c r="G97" s="76" t="s">
        <v>371</v>
      </c>
      <c r="H97" s="76" t="s">
        <v>379</v>
      </c>
      <c r="I97" s="76" t="s">
        <v>411</v>
      </c>
      <c r="J97" s="76" t="s">
        <v>376</v>
      </c>
      <c r="K97" s="76">
        <v>0</v>
      </c>
      <c r="L97" s="76" t="s">
        <v>282</v>
      </c>
      <c r="M97" s="76">
        <v>0</v>
      </c>
      <c r="N97" s="76" t="s">
        <v>300</v>
      </c>
      <c r="O97" s="76" t="s">
        <v>288</v>
      </c>
      <c r="P97" s="76" t="s">
        <v>284</v>
      </c>
      <c r="Q97" s="76"/>
      <c r="R97" s="76"/>
      <c r="S97" s="76"/>
      <c r="T97" s="76"/>
      <c r="U97" s="76"/>
      <c r="V97" s="76"/>
      <c r="W97" s="76"/>
      <c r="X97" s="76"/>
      <c r="Y97" s="76"/>
    </row>
    <row r="98" spans="1:25" x14ac:dyDescent="0.25">
      <c r="A98" t="s">
        <v>276</v>
      </c>
      <c r="B98" t="s">
        <v>384</v>
      </c>
      <c r="C98" t="s">
        <v>176</v>
      </c>
      <c r="E98">
        <v>8</v>
      </c>
      <c r="F98" t="s">
        <v>385</v>
      </c>
      <c r="G98" t="s">
        <v>479</v>
      </c>
      <c r="H98" t="s">
        <v>384</v>
      </c>
      <c r="I98" t="s">
        <v>411</v>
      </c>
      <c r="J98" t="s">
        <v>361</v>
      </c>
      <c r="K98">
        <v>0</v>
      </c>
      <c r="L98" t="s">
        <v>282</v>
      </c>
      <c r="M98">
        <v>0</v>
      </c>
      <c r="N98" t="s">
        <v>300</v>
      </c>
      <c r="O98" t="s">
        <v>288</v>
      </c>
      <c r="P98" t="s">
        <v>284</v>
      </c>
    </row>
    <row r="99" spans="1:25" x14ac:dyDescent="0.25">
      <c r="A99" t="s">
        <v>276</v>
      </c>
      <c r="B99" t="s">
        <v>392</v>
      </c>
      <c r="C99" t="s">
        <v>393</v>
      </c>
      <c r="E99">
        <v>12</v>
      </c>
      <c r="F99" t="s">
        <v>394</v>
      </c>
      <c r="G99" t="s">
        <v>479</v>
      </c>
      <c r="H99" t="s">
        <v>392</v>
      </c>
      <c r="I99" t="s">
        <v>411</v>
      </c>
      <c r="J99" t="s">
        <v>281</v>
      </c>
      <c r="K99">
        <v>0</v>
      </c>
      <c r="L99" t="s">
        <v>282</v>
      </c>
      <c r="M99">
        <v>0</v>
      </c>
      <c r="N99" t="s">
        <v>283</v>
      </c>
      <c r="O99" t="s">
        <v>284</v>
      </c>
      <c r="P99" t="s">
        <v>284</v>
      </c>
    </row>
    <row r="100" spans="1:25" x14ac:dyDescent="0.25">
      <c r="A100" t="s">
        <v>276</v>
      </c>
      <c r="B100" t="s">
        <v>395</v>
      </c>
      <c r="C100" t="s">
        <v>180</v>
      </c>
      <c r="E100">
        <v>13</v>
      </c>
      <c r="F100" t="s">
        <v>396</v>
      </c>
      <c r="G100" t="s">
        <v>392</v>
      </c>
      <c r="H100" t="s">
        <v>395</v>
      </c>
      <c r="I100" t="s">
        <v>411</v>
      </c>
      <c r="J100" t="s">
        <v>361</v>
      </c>
      <c r="K100">
        <v>0</v>
      </c>
      <c r="L100" t="s">
        <v>282</v>
      </c>
      <c r="M100">
        <v>0</v>
      </c>
      <c r="N100" t="s">
        <v>300</v>
      </c>
      <c r="O100" t="s">
        <v>288</v>
      </c>
      <c r="P100" t="s">
        <v>284</v>
      </c>
    </row>
    <row r="101" spans="1:25" x14ac:dyDescent="0.25">
      <c r="A101" t="s">
        <v>276</v>
      </c>
      <c r="B101" t="s">
        <v>397</v>
      </c>
      <c r="C101" t="s">
        <v>181</v>
      </c>
      <c r="E101">
        <v>14</v>
      </c>
      <c r="F101" t="s">
        <v>482</v>
      </c>
      <c r="G101" t="s">
        <v>392</v>
      </c>
      <c r="H101" t="s">
        <v>397</v>
      </c>
      <c r="I101" t="s">
        <v>411</v>
      </c>
      <c r="J101" t="s">
        <v>370</v>
      </c>
      <c r="K101">
        <v>0</v>
      </c>
      <c r="L101" t="s">
        <v>282</v>
      </c>
      <c r="M101">
        <v>0</v>
      </c>
      <c r="N101" t="s">
        <v>300</v>
      </c>
      <c r="O101" t="s">
        <v>288</v>
      </c>
      <c r="P101" t="s">
        <v>284</v>
      </c>
    </row>
    <row r="102" spans="1:25" x14ac:dyDescent="0.25">
      <c r="A102" t="s">
        <v>276</v>
      </c>
      <c r="B102" t="s">
        <v>399</v>
      </c>
      <c r="C102" t="s">
        <v>400</v>
      </c>
      <c r="E102">
        <v>15</v>
      </c>
      <c r="F102" t="s">
        <v>401</v>
      </c>
      <c r="G102" t="s">
        <v>479</v>
      </c>
      <c r="H102" t="s">
        <v>399</v>
      </c>
      <c r="I102" t="s">
        <v>411</v>
      </c>
      <c r="J102" t="s">
        <v>281</v>
      </c>
      <c r="K102">
        <v>0</v>
      </c>
      <c r="L102" t="s">
        <v>282</v>
      </c>
      <c r="M102">
        <v>0</v>
      </c>
      <c r="N102" t="s">
        <v>283</v>
      </c>
      <c r="O102" t="s">
        <v>284</v>
      </c>
      <c r="P102" t="s">
        <v>284</v>
      </c>
    </row>
    <row r="103" spans="1:25" x14ac:dyDescent="0.25">
      <c r="A103" t="s">
        <v>276</v>
      </c>
      <c r="B103" t="s">
        <v>402</v>
      </c>
      <c r="C103" t="s">
        <v>182</v>
      </c>
      <c r="E103">
        <v>16</v>
      </c>
      <c r="F103" t="s">
        <v>403</v>
      </c>
      <c r="G103" t="s">
        <v>399</v>
      </c>
      <c r="H103" t="s">
        <v>402</v>
      </c>
      <c r="I103" t="s">
        <v>411</v>
      </c>
      <c r="J103" t="s">
        <v>361</v>
      </c>
      <c r="K103">
        <v>0</v>
      </c>
      <c r="L103" t="s">
        <v>282</v>
      </c>
      <c r="M103">
        <v>0</v>
      </c>
      <c r="N103" t="s">
        <v>300</v>
      </c>
      <c r="O103" t="s">
        <v>288</v>
      </c>
      <c r="P103" t="s">
        <v>284</v>
      </c>
    </row>
    <row r="104" spans="1:25" x14ac:dyDescent="0.25">
      <c r="A104" t="s">
        <v>276</v>
      </c>
      <c r="B104" t="s">
        <v>404</v>
      </c>
      <c r="C104" t="s">
        <v>183</v>
      </c>
      <c r="E104">
        <v>17</v>
      </c>
      <c r="F104" t="s">
        <v>405</v>
      </c>
      <c r="G104" t="s">
        <v>399</v>
      </c>
      <c r="H104" t="s">
        <v>404</v>
      </c>
      <c r="I104" t="s">
        <v>411</v>
      </c>
      <c r="J104" t="s">
        <v>370</v>
      </c>
      <c r="K104">
        <v>0</v>
      </c>
      <c r="L104" t="s">
        <v>282</v>
      </c>
      <c r="M104">
        <v>0</v>
      </c>
      <c r="N104" t="s">
        <v>300</v>
      </c>
      <c r="O104" t="s">
        <v>288</v>
      </c>
      <c r="P104" t="s">
        <v>284</v>
      </c>
    </row>
    <row r="105" spans="1:25" x14ac:dyDescent="0.25">
      <c r="A105" s="73" t="s">
        <v>276</v>
      </c>
      <c r="B105" s="73" t="s">
        <v>406</v>
      </c>
      <c r="C105" s="73" t="s">
        <v>184</v>
      </c>
      <c r="D105" s="73"/>
      <c r="E105" s="73">
        <v>18</v>
      </c>
      <c r="F105" s="73" t="s">
        <v>407</v>
      </c>
      <c r="G105" s="73" t="s">
        <v>479</v>
      </c>
      <c r="H105" s="73" t="s">
        <v>406</v>
      </c>
      <c r="I105" s="73" t="s">
        <v>411</v>
      </c>
      <c r="J105" s="73" t="s">
        <v>361</v>
      </c>
      <c r="K105" s="73">
        <v>0</v>
      </c>
      <c r="L105" s="73" t="s">
        <v>282</v>
      </c>
      <c r="M105" s="73">
        <v>0</v>
      </c>
      <c r="N105" s="73" t="s">
        <v>300</v>
      </c>
      <c r="O105" s="73" t="s">
        <v>288</v>
      </c>
      <c r="P105" s="73" t="s">
        <v>284</v>
      </c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x14ac:dyDescent="0.25">
      <c r="A106" t="s">
        <v>276</v>
      </c>
      <c r="B106" t="s">
        <v>483</v>
      </c>
      <c r="C106" t="s">
        <v>185</v>
      </c>
      <c r="E106">
        <v>19</v>
      </c>
      <c r="F106" t="s">
        <v>484</v>
      </c>
      <c r="G106" t="s">
        <v>479</v>
      </c>
      <c r="H106" t="s">
        <v>483</v>
      </c>
      <c r="I106" t="s">
        <v>411</v>
      </c>
      <c r="J106" t="s">
        <v>281</v>
      </c>
      <c r="K106">
        <v>0</v>
      </c>
      <c r="L106" t="s">
        <v>282</v>
      </c>
      <c r="M106">
        <v>0</v>
      </c>
      <c r="N106" t="s">
        <v>300</v>
      </c>
      <c r="O106" t="s">
        <v>288</v>
      </c>
      <c r="P106" t="s">
        <v>284</v>
      </c>
    </row>
    <row r="107" spans="1:25" x14ac:dyDescent="0.25">
      <c r="A107" t="s">
        <v>276</v>
      </c>
      <c r="B107" t="s">
        <v>485</v>
      </c>
      <c r="C107" t="s">
        <v>486</v>
      </c>
      <c r="F107" t="s">
        <v>487</v>
      </c>
      <c r="I107" t="s">
        <v>488</v>
      </c>
      <c r="J107" t="s">
        <v>281</v>
      </c>
      <c r="K107">
        <v>0</v>
      </c>
      <c r="L107" t="s">
        <v>282</v>
      </c>
      <c r="M107">
        <v>0</v>
      </c>
      <c r="N107" t="s">
        <v>283</v>
      </c>
      <c r="O107" t="s">
        <v>284</v>
      </c>
      <c r="P107" t="s">
        <v>284</v>
      </c>
    </row>
    <row r="108" spans="1:25" x14ac:dyDescent="0.25">
      <c r="A108" t="s">
        <v>276</v>
      </c>
      <c r="B108" t="s">
        <v>489</v>
      </c>
      <c r="C108" t="s">
        <v>490</v>
      </c>
      <c r="E108">
        <v>1</v>
      </c>
      <c r="F108" t="s">
        <v>491</v>
      </c>
      <c r="G108" t="s">
        <v>485</v>
      </c>
      <c r="H108" t="s">
        <v>489</v>
      </c>
      <c r="I108" t="s">
        <v>488</v>
      </c>
      <c r="J108" t="s">
        <v>281</v>
      </c>
      <c r="K108">
        <v>0</v>
      </c>
      <c r="L108" t="s">
        <v>338</v>
      </c>
      <c r="M108">
        <v>0</v>
      </c>
      <c r="N108" t="s">
        <v>283</v>
      </c>
      <c r="O108" t="s">
        <v>284</v>
      </c>
      <c r="P108" t="s">
        <v>284</v>
      </c>
    </row>
    <row r="109" spans="1:25" x14ac:dyDescent="0.25">
      <c r="A109" t="s">
        <v>276</v>
      </c>
      <c r="B109" t="s">
        <v>492</v>
      </c>
      <c r="C109" t="s">
        <v>493</v>
      </c>
      <c r="E109">
        <v>1</v>
      </c>
      <c r="F109" t="s">
        <v>494</v>
      </c>
      <c r="G109" t="s">
        <v>489</v>
      </c>
      <c r="H109" t="s">
        <v>492</v>
      </c>
      <c r="I109" t="s">
        <v>488</v>
      </c>
      <c r="J109" t="s">
        <v>281</v>
      </c>
      <c r="K109">
        <v>0</v>
      </c>
      <c r="L109" t="s">
        <v>342</v>
      </c>
      <c r="M109">
        <v>0</v>
      </c>
      <c r="N109" t="s">
        <v>283</v>
      </c>
      <c r="O109" t="s">
        <v>284</v>
      </c>
      <c r="P109" t="s">
        <v>284</v>
      </c>
    </row>
    <row r="110" spans="1:25" x14ac:dyDescent="0.25">
      <c r="A110" t="s">
        <v>276</v>
      </c>
      <c r="B110" t="s">
        <v>495</v>
      </c>
      <c r="C110" t="s">
        <v>496</v>
      </c>
      <c r="E110">
        <v>2</v>
      </c>
      <c r="F110" t="s">
        <v>497</v>
      </c>
      <c r="G110" t="s">
        <v>485</v>
      </c>
      <c r="H110" t="s">
        <v>495</v>
      </c>
      <c r="I110" t="s">
        <v>488</v>
      </c>
      <c r="J110" t="s">
        <v>281</v>
      </c>
      <c r="K110">
        <v>0</v>
      </c>
      <c r="L110" t="s">
        <v>282</v>
      </c>
      <c r="M110">
        <v>0</v>
      </c>
      <c r="N110" t="s">
        <v>283</v>
      </c>
      <c r="O110" t="s">
        <v>284</v>
      </c>
      <c r="P110" t="s">
        <v>284</v>
      </c>
    </row>
    <row r="111" spans="1:25" x14ac:dyDescent="0.25">
      <c r="A111" t="s">
        <v>276</v>
      </c>
      <c r="B111" t="s">
        <v>498</v>
      </c>
      <c r="C111" t="s">
        <v>252</v>
      </c>
      <c r="E111">
        <v>1</v>
      </c>
      <c r="F111" t="s">
        <v>499</v>
      </c>
      <c r="G111" t="s">
        <v>495</v>
      </c>
      <c r="H111" t="s">
        <v>498</v>
      </c>
      <c r="I111" t="s">
        <v>488</v>
      </c>
      <c r="J111" t="s">
        <v>281</v>
      </c>
      <c r="K111">
        <v>0</v>
      </c>
      <c r="L111" t="s">
        <v>282</v>
      </c>
      <c r="M111">
        <v>0</v>
      </c>
      <c r="N111" t="s">
        <v>283</v>
      </c>
      <c r="O111" t="s">
        <v>288</v>
      </c>
      <c r="P111" t="s">
        <v>284</v>
      </c>
    </row>
    <row r="112" spans="1:25" x14ac:dyDescent="0.25">
      <c r="A112" t="s">
        <v>276</v>
      </c>
      <c r="B112" t="s">
        <v>964</v>
      </c>
      <c r="C112" t="s">
        <v>963</v>
      </c>
      <c r="E112">
        <v>2</v>
      </c>
      <c r="F112" t="s">
        <v>501</v>
      </c>
      <c r="G112" t="s">
        <v>495</v>
      </c>
      <c r="H112" t="s">
        <v>500</v>
      </c>
      <c r="I112" t="s">
        <v>488</v>
      </c>
      <c r="J112" t="s">
        <v>965</v>
      </c>
      <c r="K112">
        <v>0</v>
      </c>
      <c r="L112" t="s">
        <v>282</v>
      </c>
      <c r="M112">
        <v>0</v>
      </c>
      <c r="N112" t="s">
        <v>283</v>
      </c>
      <c r="O112" t="s">
        <v>288</v>
      </c>
      <c r="P112" t="s">
        <v>284</v>
      </c>
    </row>
    <row r="113" spans="1:25" x14ac:dyDescent="0.25">
      <c r="A113" s="73" t="s">
        <v>276</v>
      </c>
      <c r="B113" s="73" t="s">
        <v>359</v>
      </c>
      <c r="C113" s="73" t="s">
        <v>167</v>
      </c>
      <c r="D113" s="73"/>
      <c r="E113" s="73">
        <v>3</v>
      </c>
      <c r="F113" s="73" t="s">
        <v>360</v>
      </c>
      <c r="G113" s="73" t="s">
        <v>495</v>
      </c>
      <c r="H113" s="73" t="s">
        <v>359</v>
      </c>
      <c r="I113" s="73" t="s">
        <v>488</v>
      </c>
      <c r="J113" s="73" t="s">
        <v>361</v>
      </c>
      <c r="K113" s="73">
        <v>0</v>
      </c>
      <c r="L113" s="73" t="s">
        <v>282</v>
      </c>
      <c r="M113" s="73">
        <v>0</v>
      </c>
      <c r="N113" s="73" t="s">
        <v>300</v>
      </c>
      <c r="O113" s="73" t="s">
        <v>288</v>
      </c>
      <c r="P113" s="73" t="s">
        <v>284</v>
      </c>
      <c r="Q113" s="73"/>
      <c r="R113" s="73"/>
      <c r="S113" s="73"/>
      <c r="T113" s="73"/>
      <c r="U113" s="73"/>
      <c r="V113" s="73"/>
      <c r="W113" s="73"/>
      <c r="X113" s="73"/>
      <c r="Y113" s="73"/>
    </row>
    <row r="114" spans="1:25" x14ac:dyDescent="0.25">
      <c r="A114" t="s">
        <v>276</v>
      </c>
      <c r="B114" t="s">
        <v>362</v>
      </c>
      <c r="C114" t="s">
        <v>168</v>
      </c>
      <c r="E114">
        <v>4</v>
      </c>
      <c r="F114" t="s">
        <v>363</v>
      </c>
      <c r="G114" t="s">
        <v>495</v>
      </c>
      <c r="H114" t="s">
        <v>362</v>
      </c>
      <c r="I114" t="s">
        <v>488</v>
      </c>
      <c r="J114" t="s">
        <v>361</v>
      </c>
      <c r="K114">
        <v>0</v>
      </c>
      <c r="L114" t="s">
        <v>282</v>
      </c>
      <c r="M114">
        <v>0</v>
      </c>
      <c r="N114" t="s">
        <v>300</v>
      </c>
      <c r="O114" t="s">
        <v>288</v>
      </c>
      <c r="P114" t="s">
        <v>284</v>
      </c>
    </row>
    <row r="115" spans="1:25" x14ac:dyDescent="0.25">
      <c r="A115" t="s">
        <v>276</v>
      </c>
      <c r="B115" t="s">
        <v>364</v>
      </c>
      <c r="C115" t="s">
        <v>169</v>
      </c>
      <c r="E115">
        <v>5</v>
      </c>
      <c r="F115" t="s">
        <v>365</v>
      </c>
      <c r="G115" t="s">
        <v>495</v>
      </c>
      <c r="H115" t="s">
        <v>364</v>
      </c>
      <c r="I115" t="s">
        <v>488</v>
      </c>
      <c r="J115" t="s">
        <v>361</v>
      </c>
      <c r="K115">
        <v>0</v>
      </c>
      <c r="L115" t="s">
        <v>282</v>
      </c>
      <c r="M115">
        <v>0</v>
      </c>
      <c r="N115" t="s">
        <v>300</v>
      </c>
      <c r="O115" t="s">
        <v>288</v>
      </c>
      <c r="P115" t="s">
        <v>284</v>
      </c>
    </row>
    <row r="116" spans="1:25" x14ac:dyDescent="0.25">
      <c r="A116" t="s">
        <v>276</v>
      </c>
      <c r="B116" t="s">
        <v>371</v>
      </c>
      <c r="C116" t="s">
        <v>372</v>
      </c>
      <c r="E116">
        <v>8</v>
      </c>
      <c r="F116" t="s">
        <v>373</v>
      </c>
      <c r="G116" t="s">
        <v>495</v>
      </c>
      <c r="H116" t="s">
        <v>371</v>
      </c>
      <c r="I116" t="s">
        <v>488</v>
      </c>
      <c r="J116" t="s">
        <v>281</v>
      </c>
      <c r="K116">
        <v>0</v>
      </c>
      <c r="L116" t="s">
        <v>282</v>
      </c>
      <c r="M116">
        <v>0</v>
      </c>
      <c r="N116" t="s">
        <v>283</v>
      </c>
      <c r="O116" t="s">
        <v>284</v>
      </c>
      <c r="P116" t="s">
        <v>284</v>
      </c>
    </row>
    <row r="117" spans="1:25" x14ac:dyDescent="0.25">
      <c r="A117" t="s">
        <v>276</v>
      </c>
      <c r="B117" t="s">
        <v>374</v>
      </c>
      <c r="C117" t="s">
        <v>172</v>
      </c>
      <c r="E117">
        <v>1</v>
      </c>
      <c r="F117" t="s">
        <v>375</v>
      </c>
      <c r="G117" t="s">
        <v>371</v>
      </c>
      <c r="H117" t="s">
        <v>374</v>
      </c>
      <c r="I117" t="s">
        <v>488</v>
      </c>
      <c r="J117" t="s">
        <v>376</v>
      </c>
      <c r="K117">
        <v>0</v>
      </c>
      <c r="L117" t="s">
        <v>282</v>
      </c>
      <c r="M117">
        <v>0</v>
      </c>
      <c r="N117" t="s">
        <v>300</v>
      </c>
      <c r="O117" t="s">
        <v>288</v>
      </c>
      <c r="P117" t="s">
        <v>284</v>
      </c>
    </row>
    <row r="118" spans="1:25" x14ac:dyDescent="0.25">
      <c r="A118" s="73" t="s">
        <v>276</v>
      </c>
      <c r="B118" s="73" t="s">
        <v>377</v>
      </c>
      <c r="C118" s="73" t="s">
        <v>173</v>
      </c>
      <c r="D118" s="73"/>
      <c r="E118" s="73">
        <v>2</v>
      </c>
      <c r="F118" s="73" t="s">
        <v>378</v>
      </c>
      <c r="G118" s="73" t="s">
        <v>371</v>
      </c>
      <c r="H118" s="73" t="s">
        <v>377</v>
      </c>
      <c r="I118" s="73" t="s">
        <v>488</v>
      </c>
      <c r="J118" s="73" t="s">
        <v>376</v>
      </c>
      <c r="K118" s="73">
        <v>0</v>
      </c>
      <c r="L118" s="73" t="s">
        <v>282</v>
      </c>
      <c r="M118" s="73">
        <v>0</v>
      </c>
      <c r="N118" s="73" t="s">
        <v>300</v>
      </c>
      <c r="O118" s="73" t="s">
        <v>288</v>
      </c>
      <c r="P118" s="73" t="s">
        <v>284</v>
      </c>
      <c r="Q118" s="73"/>
      <c r="R118" s="73"/>
      <c r="S118" s="73"/>
      <c r="T118" s="73"/>
      <c r="U118" s="73"/>
      <c r="V118" s="73"/>
      <c r="W118" s="73"/>
      <c r="X118" s="73"/>
      <c r="Y118" s="73"/>
    </row>
    <row r="119" spans="1:25" x14ac:dyDescent="0.25">
      <c r="A119" t="s">
        <v>276</v>
      </c>
      <c r="B119" t="s">
        <v>379</v>
      </c>
      <c r="C119" t="s">
        <v>380</v>
      </c>
      <c r="E119">
        <v>3</v>
      </c>
      <c r="F119" t="s">
        <v>381</v>
      </c>
      <c r="G119" t="s">
        <v>371</v>
      </c>
      <c r="H119" t="s">
        <v>379</v>
      </c>
      <c r="I119" t="s">
        <v>488</v>
      </c>
      <c r="J119" t="s">
        <v>376</v>
      </c>
      <c r="K119">
        <v>0</v>
      </c>
      <c r="L119" t="s">
        <v>282</v>
      </c>
      <c r="M119">
        <v>0</v>
      </c>
      <c r="N119" t="s">
        <v>300</v>
      </c>
      <c r="O119" t="s">
        <v>288</v>
      </c>
      <c r="P119" t="s">
        <v>284</v>
      </c>
    </row>
    <row r="120" spans="1:25" x14ac:dyDescent="0.25">
      <c r="A120" s="73" t="s">
        <v>276</v>
      </c>
      <c r="B120" s="73" t="s">
        <v>382</v>
      </c>
      <c r="C120" s="73" t="s">
        <v>175</v>
      </c>
      <c r="D120" s="73"/>
      <c r="E120" s="73">
        <v>4</v>
      </c>
      <c r="F120" s="73" t="s">
        <v>383</v>
      </c>
      <c r="G120" s="73" t="s">
        <v>371</v>
      </c>
      <c r="H120" s="73" t="s">
        <v>382</v>
      </c>
      <c r="I120" s="73" t="s">
        <v>488</v>
      </c>
      <c r="J120" s="73" t="s">
        <v>370</v>
      </c>
      <c r="K120" s="73">
        <v>0</v>
      </c>
      <c r="L120" s="73" t="s">
        <v>282</v>
      </c>
      <c r="M120" s="73">
        <v>0</v>
      </c>
      <c r="N120" s="73" t="s">
        <v>300</v>
      </c>
      <c r="O120" s="73" t="s">
        <v>288</v>
      </c>
      <c r="P120" s="73" t="s">
        <v>284</v>
      </c>
      <c r="Q120" s="73"/>
      <c r="R120" s="73"/>
      <c r="S120" s="73"/>
      <c r="T120" s="73"/>
      <c r="U120" s="73"/>
      <c r="V120" s="73"/>
      <c r="W120" s="73"/>
      <c r="X120" s="73"/>
      <c r="Y120" s="73"/>
    </row>
    <row r="121" spans="1:25" x14ac:dyDescent="0.25">
      <c r="A121" t="s">
        <v>276</v>
      </c>
      <c r="B121" t="s">
        <v>384</v>
      </c>
      <c r="C121" t="s">
        <v>176</v>
      </c>
      <c r="E121">
        <v>9</v>
      </c>
      <c r="F121" t="s">
        <v>385</v>
      </c>
      <c r="G121" t="s">
        <v>495</v>
      </c>
      <c r="H121" t="s">
        <v>384</v>
      </c>
      <c r="I121" t="s">
        <v>488</v>
      </c>
      <c r="J121" t="s">
        <v>361</v>
      </c>
      <c r="K121">
        <v>0</v>
      </c>
      <c r="L121" t="s">
        <v>282</v>
      </c>
      <c r="M121">
        <v>0</v>
      </c>
      <c r="N121" t="s">
        <v>300</v>
      </c>
      <c r="O121" t="s">
        <v>288</v>
      </c>
      <c r="P121" t="s">
        <v>284</v>
      </c>
    </row>
    <row r="122" spans="1:25" x14ac:dyDescent="0.25">
      <c r="A122" t="s">
        <v>276</v>
      </c>
      <c r="B122" t="s">
        <v>392</v>
      </c>
      <c r="C122" t="s">
        <v>393</v>
      </c>
      <c r="E122">
        <v>13</v>
      </c>
      <c r="F122" t="s">
        <v>394</v>
      </c>
      <c r="G122" t="s">
        <v>495</v>
      </c>
      <c r="H122" t="s">
        <v>392</v>
      </c>
      <c r="I122" t="s">
        <v>488</v>
      </c>
      <c r="J122" t="s">
        <v>281</v>
      </c>
      <c r="K122">
        <v>0</v>
      </c>
      <c r="L122" t="s">
        <v>282</v>
      </c>
      <c r="M122">
        <v>0</v>
      </c>
      <c r="N122" t="s">
        <v>283</v>
      </c>
      <c r="O122" t="s">
        <v>284</v>
      </c>
      <c r="P122" t="s">
        <v>284</v>
      </c>
    </row>
    <row r="123" spans="1:25" x14ac:dyDescent="0.25">
      <c r="A123" t="s">
        <v>276</v>
      </c>
      <c r="B123" t="s">
        <v>395</v>
      </c>
      <c r="C123" t="s">
        <v>180</v>
      </c>
      <c r="E123">
        <v>1</v>
      </c>
      <c r="F123" t="s">
        <v>396</v>
      </c>
      <c r="G123" t="s">
        <v>392</v>
      </c>
      <c r="H123" t="s">
        <v>395</v>
      </c>
      <c r="I123" t="s">
        <v>488</v>
      </c>
      <c r="J123" t="s">
        <v>361</v>
      </c>
      <c r="K123">
        <v>0</v>
      </c>
      <c r="L123" t="s">
        <v>282</v>
      </c>
      <c r="M123">
        <v>0</v>
      </c>
      <c r="N123" t="s">
        <v>300</v>
      </c>
      <c r="O123" t="s">
        <v>288</v>
      </c>
      <c r="P123" t="s">
        <v>284</v>
      </c>
    </row>
    <row r="124" spans="1:25" x14ac:dyDescent="0.25">
      <c r="A124" t="s">
        <v>276</v>
      </c>
      <c r="B124" t="s">
        <v>397</v>
      </c>
      <c r="C124" t="s">
        <v>181</v>
      </c>
      <c r="E124">
        <v>2</v>
      </c>
      <c r="F124" t="s">
        <v>482</v>
      </c>
      <c r="G124" t="s">
        <v>392</v>
      </c>
      <c r="H124" t="s">
        <v>397</v>
      </c>
      <c r="I124" t="s">
        <v>488</v>
      </c>
      <c r="J124" t="s">
        <v>370</v>
      </c>
      <c r="K124">
        <v>0</v>
      </c>
      <c r="L124" t="s">
        <v>282</v>
      </c>
      <c r="M124">
        <v>0</v>
      </c>
      <c r="N124" t="s">
        <v>300</v>
      </c>
      <c r="O124" t="s">
        <v>288</v>
      </c>
      <c r="P124" t="s">
        <v>284</v>
      </c>
    </row>
    <row r="125" spans="1:25" x14ac:dyDescent="0.25">
      <c r="A125" t="s">
        <v>276</v>
      </c>
      <c r="B125" t="s">
        <v>399</v>
      </c>
      <c r="C125" t="s">
        <v>400</v>
      </c>
      <c r="E125">
        <v>14</v>
      </c>
      <c r="F125" t="s">
        <v>401</v>
      </c>
      <c r="G125" t="s">
        <v>495</v>
      </c>
      <c r="H125" t="s">
        <v>399</v>
      </c>
      <c r="I125" t="s">
        <v>488</v>
      </c>
      <c r="J125" t="s">
        <v>281</v>
      </c>
      <c r="K125">
        <v>0</v>
      </c>
      <c r="L125" t="s">
        <v>282</v>
      </c>
      <c r="M125">
        <v>0</v>
      </c>
      <c r="N125" t="s">
        <v>283</v>
      </c>
      <c r="O125" t="s">
        <v>284</v>
      </c>
      <c r="P125" t="s">
        <v>284</v>
      </c>
    </row>
    <row r="126" spans="1:25" x14ac:dyDescent="0.25">
      <c r="A126" t="s">
        <v>276</v>
      </c>
      <c r="B126" t="s">
        <v>402</v>
      </c>
      <c r="C126" t="s">
        <v>182</v>
      </c>
      <c r="E126">
        <v>1</v>
      </c>
      <c r="F126" t="s">
        <v>403</v>
      </c>
      <c r="G126" t="s">
        <v>399</v>
      </c>
      <c r="H126" t="s">
        <v>402</v>
      </c>
      <c r="I126" t="s">
        <v>488</v>
      </c>
      <c r="J126" t="s">
        <v>361</v>
      </c>
      <c r="K126">
        <v>0</v>
      </c>
      <c r="L126" t="s">
        <v>282</v>
      </c>
      <c r="M126">
        <v>0</v>
      </c>
      <c r="N126" t="s">
        <v>300</v>
      </c>
      <c r="O126" t="s">
        <v>288</v>
      </c>
      <c r="P126" t="s">
        <v>284</v>
      </c>
    </row>
    <row r="127" spans="1:25" x14ac:dyDescent="0.25">
      <c r="A127" t="s">
        <v>276</v>
      </c>
      <c r="B127" t="s">
        <v>404</v>
      </c>
      <c r="C127" t="s">
        <v>183</v>
      </c>
      <c r="E127">
        <v>2</v>
      </c>
      <c r="F127" t="s">
        <v>405</v>
      </c>
      <c r="G127" t="s">
        <v>399</v>
      </c>
      <c r="H127" t="s">
        <v>404</v>
      </c>
      <c r="I127" t="s">
        <v>488</v>
      </c>
      <c r="J127" t="s">
        <v>370</v>
      </c>
      <c r="K127">
        <v>0</v>
      </c>
      <c r="L127" t="s">
        <v>282</v>
      </c>
      <c r="M127">
        <v>0</v>
      </c>
      <c r="N127" t="s">
        <v>300</v>
      </c>
      <c r="O127" t="s">
        <v>288</v>
      </c>
      <c r="P127" t="s">
        <v>284</v>
      </c>
    </row>
    <row r="128" spans="1:25" x14ac:dyDescent="0.25">
      <c r="A128" t="s">
        <v>276</v>
      </c>
      <c r="B128" t="s">
        <v>406</v>
      </c>
      <c r="C128" t="s">
        <v>184</v>
      </c>
      <c r="E128">
        <v>15</v>
      </c>
      <c r="F128" t="s">
        <v>407</v>
      </c>
      <c r="G128" t="s">
        <v>495</v>
      </c>
      <c r="H128" t="s">
        <v>406</v>
      </c>
      <c r="I128" t="s">
        <v>488</v>
      </c>
      <c r="J128" t="s">
        <v>361</v>
      </c>
      <c r="K128">
        <v>0</v>
      </c>
      <c r="L128" t="s">
        <v>282</v>
      </c>
      <c r="M128">
        <v>0</v>
      </c>
      <c r="N128" t="s">
        <v>300</v>
      </c>
      <c r="O128" t="s">
        <v>288</v>
      </c>
      <c r="P128" t="s">
        <v>284</v>
      </c>
    </row>
    <row r="129" spans="1:16" x14ac:dyDescent="0.25">
      <c r="A129" t="s">
        <v>276</v>
      </c>
      <c r="B129" t="s">
        <v>503</v>
      </c>
      <c r="C129" t="s">
        <v>504</v>
      </c>
      <c r="F129" t="s">
        <v>505</v>
      </c>
      <c r="I129" t="s">
        <v>506</v>
      </c>
      <c r="J129" t="s">
        <v>281</v>
      </c>
      <c r="K129">
        <v>0</v>
      </c>
      <c r="L129" t="s">
        <v>282</v>
      </c>
      <c r="M129">
        <v>0</v>
      </c>
      <c r="N129" t="s">
        <v>283</v>
      </c>
      <c r="O129" t="s">
        <v>284</v>
      </c>
      <c r="P129" t="s">
        <v>284</v>
      </c>
    </row>
    <row r="130" spans="1:16" x14ac:dyDescent="0.25">
      <c r="A130" t="s">
        <v>276</v>
      </c>
      <c r="B130" t="s">
        <v>507</v>
      </c>
      <c r="C130" t="s">
        <v>508</v>
      </c>
      <c r="E130">
        <v>1</v>
      </c>
      <c r="F130" t="s">
        <v>509</v>
      </c>
      <c r="G130" t="s">
        <v>503</v>
      </c>
      <c r="H130" t="s">
        <v>507</v>
      </c>
      <c r="I130" t="s">
        <v>506</v>
      </c>
      <c r="J130" t="s">
        <v>281</v>
      </c>
      <c r="K130">
        <v>0</v>
      </c>
      <c r="L130" t="s">
        <v>338</v>
      </c>
      <c r="M130">
        <v>0</v>
      </c>
      <c r="N130" t="s">
        <v>283</v>
      </c>
      <c r="O130" t="s">
        <v>284</v>
      </c>
      <c r="P130" t="s">
        <v>284</v>
      </c>
    </row>
    <row r="131" spans="1:16" x14ac:dyDescent="0.25">
      <c r="A131" t="s">
        <v>276</v>
      </c>
      <c r="B131" t="s">
        <v>510</v>
      </c>
      <c r="C131" t="s">
        <v>511</v>
      </c>
      <c r="E131">
        <v>1</v>
      </c>
      <c r="F131" t="s">
        <v>512</v>
      </c>
      <c r="G131" t="s">
        <v>507</v>
      </c>
      <c r="H131" t="s">
        <v>510</v>
      </c>
      <c r="I131" t="s">
        <v>506</v>
      </c>
      <c r="J131" t="s">
        <v>281</v>
      </c>
      <c r="K131">
        <v>0</v>
      </c>
      <c r="L131" t="s">
        <v>342</v>
      </c>
      <c r="M131">
        <v>0</v>
      </c>
      <c r="N131" t="s">
        <v>283</v>
      </c>
      <c r="O131" t="s">
        <v>284</v>
      </c>
      <c r="P131" t="s">
        <v>284</v>
      </c>
    </row>
    <row r="132" spans="1:16" x14ac:dyDescent="0.25">
      <c r="A132" t="s">
        <v>276</v>
      </c>
      <c r="B132" t="s">
        <v>513</v>
      </c>
      <c r="C132" t="s">
        <v>514</v>
      </c>
      <c r="E132">
        <v>2</v>
      </c>
      <c r="F132" t="s">
        <v>515</v>
      </c>
      <c r="G132" t="s">
        <v>503</v>
      </c>
      <c r="H132" t="s">
        <v>513</v>
      </c>
      <c r="I132" t="s">
        <v>506</v>
      </c>
      <c r="J132" t="s">
        <v>281</v>
      </c>
      <c r="K132">
        <v>0</v>
      </c>
      <c r="L132" t="s">
        <v>282</v>
      </c>
      <c r="M132">
        <v>0</v>
      </c>
      <c r="N132" t="s">
        <v>283</v>
      </c>
      <c r="O132" t="s">
        <v>284</v>
      </c>
      <c r="P132" t="s">
        <v>284</v>
      </c>
    </row>
    <row r="134" spans="1:16" x14ac:dyDescent="0.25">
      <c r="A134" t="s">
        <v>276</v>
      </c>
      <c r="B134" t="s">
        <v>964</v>
      </c>
      <c r="C134" t="s">
        <v>963</v>
      </c>
      <c r="E134">
        <v>2</v>
      </c>
      <c r="F134" t="s">
        <v>501</v>
      </c>
      <c r="G134" t="s">
        <v>513</v>
      </c>
      <c r="H134" t="s">
        <v>500</v>
      </c>
      <c r="I134" t="s">
        <v>506</v>
      </c>
      <c r="J134" t="s">
        <v>502</v>
      </c>
      <c r="K134">
        <v>0</v>
      </c>
      <c r="L134" t="s">
        <v>282</v>
      </c>
      <c r="M134">
        <v>0</v>
      </c>
      <c r="N134" t="s">
        <v>283</v>
      </c>
      <c r="O134" t="s">
        <v>288</v>
      </c>
      <c r="P134" t="s">
        <v>284</v>
      </c>
    </row>
    <row r="135" spans="1:16" x14ac:dyDescent="0.25">
      <c r="A135" t="s">
        <v>276</v>
      </c>
      <c r="B135" t="s">
        <v>359</v>
      </c>
      <c r="C135" t="s">
        <v>167</v>
      </c>
      <c r="E135">
        <v>3</v>
      </c>
      <c r="F135" t="s">
        <v>360</v>
      </c>
      <c r="G135" t="s">
        <v>513</v>
      </c>
      <c r="H135" t="s">
        <v>359</v>
      </c>
      <c r="I135" t="s">
        <v>506</v>
      </c>
      <c r="J135" t="s">
        <v>361</v>
      </c>
      <c r="K135">
        <v>0</v>
      </c>
      <c r="L135" t="s">
        <v>282</v>
      </c>
      <c r="M135">
        <v>0</v>
      </c>
      <c r="N135" t="s">
        <v>300</v>
      </c>
      <c r="O135" t="s">
        <v>288</v>
      </c>
      <c r="P135" t="s">
        <v>284</v>
      </c>
    </row>
    <row r="136" spans="1:16" x14ac:dyDescent="0.25">
      <c r="A136" t="s">
        <v>276</v>
      </c>
      <c r="B136" t="s">
        <v>362</v>
      </c>
      <c r="C136" t="s">
        <v>168</v>
      </c>
      <c r="E136">
        <v>4</v>
      </c>
      <c r="F136" t="s">
        <v>363</v>
      </c>
      <c r="G136" t="s">
        <v>513</v>
      </c>
      <c r="H136" t="s">
        <v>362</v>
      </c>
      <c r="I136" t="s">
        <v>506</v>
      </c>
      <c r="J136" t="s">
        <v>361</v>
      </c>
      <c r="K136">
        <v>0</v>
      </c>
      <c r="L136" t="s">
        <v>282</v>
      </c>
      <c r="M136">
        <v>0</v>
      </c>
      <c r="N136" t="s">
        <v>300</v>
      </c>
      <c r="O136" t="s">
        <v>288</v>
      </c>
      <c r="P136" t="s">
        <v>284</v>
      </c>
    </row>
    <row r="137" spans="1:16" x14ac:dyDescent="0.25">
      <c r="A137" t="s">
        <v>276</v>
      </c>
      <c r="B137" t="s">
        <v>364</v>
      </c>
      <c r="C137" t="s">
        <v>169</v>
      </c>
      <c r="E137">
        <v>5</v>
      </c>
      <c r="F137" t="s">
        <v>365</v>
      </c>
      <c r="G137" t="s">
        <v>513</v>
      </c>
      <c r="H137" t="s">
        <v>364</v>
      </c>
      <c r="I137" t="s">
        <v>506</v>
      </c>
      <c r="J137" t="s">
        <v>361</v>
      </c>
      <c r="K137">
        <v>0</v>
      </c>
      <c r="L137" t="s">
        <v>282</v>
      </c>
      <c r="M137">
        <v>0</v>
      </c>
      <c r="N137" t="s">
        <v>300</v>
      </c>
      <c r="O137" t="s">
        <v>288</v>
      </c>
      <c r="P137" t="s">
        <v>284</v>
      </c>
    </row>
    <row r="138" spans="1:16" x14ac:dyDescent="0.25">
      <c r="A138" t="s">
        <v>276</v>
      </c>
      <c r="B138" t="s">
        <v>371</v>
      </c>
      <c r="C138" t="s">
        <v>372</v>
      </c>
      <c r="E138">
        <v>8</v>
      </c>
      <c r="F138" t="s">
        <v>373</v>
      </c>
      <c r="G138" t="s">
        <v>513</v>
      </c>
      <c r="H138" t="s">
        <v>371</v>
      </c>
      <c r="I138" t="s">
        <v>506</v>
      </c>
      <c r="J138" t="s">
        <v>281</v>
      </c>
      <c r="K138">
        <v>0</v>
      </c>
      <c r="L138" t="s">
        <v>282</v>
      </c>
      <c r="M138">
        <v>0</v>
      </c>
      <c r="N138" t="s">
        <v>283</v>
      </c>
      <c r="O138" t="s">
        <v>284</v>
      </c>
      <c r="P138" t="s">
        <v>284</v>
      </c>
    </row>
    <row r="139" spans="1:16" x14ac:dyDescent="0.25">
      <c r="A139" t="s">
        <v>276</v>
      </c>
      <c r="B139" t="s">
        <v>374</v>
      </c>
      <c r="C139" t="s">
        <v>172</v>
      </c>
      <c r="E139">
        <v>1</v>
      </c>
      <c r="F139" t="s">
        <v>375</v>
      </c>
      <c r="G139" t="s">
        <v>371</v>
      </c>
      <c r="H139" t="s">
        <v>374</v>
      </c>
      <c r="I139" t="s">
        <v>506</v>
      </c>
      <c r="J139" t="s">
        <v>376</v>
      </c>
      <c r="K139">
        <v>0</v>
      </c>
      <c r="L139" t="s">
        <v>282</v>
      </c>
      <c r="M139">
        <v>0</v>
      </c>
      <c r="N139" t="s">
        <v>300</v>
      </c>
      <c r="O139" t="s">
        <v>288</v>
      </c>
      <c r="P139" t="s">
        <v>284</v>
      </c>
    </row>
    <row r="140" spans="1:16" x14ac:dyDescent="0.25">
      <c r="A140" t="s">
        <v>276</v>
      </c>
      <c r="B140" t="s">
        <v>377</v>
      </c>
      <c r="C140" t="s">
        <v>173</v>
      </c>
      <c r="E140">
        <v>2</v>
      </c>
      <c r="F140" t="s">
        <v>378</v>
      </c>
      <c r="G140" t="s">
        <v>371</v>
      </c>
      <c r="H140" t="s">
        <v>377</v>
      </c>
      <c r="I140" t="s">
        <v>506</v>
      </c>
      <c r="J140" t="s">
        <v>376</v>
      </c>
      <c r="K140">
        <v>0</v>
      </c>
      <c r="L140" t="s">
        <v>282</v>
      </c>
      <c r="M140">
        <v>0</v>
      </c>
      <c r="N140" t="s">
        <v>300</v>
      </c>
      <c r="O140" t="s">
        <v>288</v>
      </c>
      <c r="P140" t="s">
        <v>284</v>
      </c>
    </row>
    <row r="141" spans="1:16" x14ac:dyDescent="0.25">
      <c r="A141" t="s">
        <v>276</v>
      </c>
      <c r="B141" t="s">
        <v>379</v>
      </c>
      <c r="C141" t="s">
        <v>380</v>
      </c>
      <c r="E141">
        <v>3</v>
      </c>
      <c r="F141" t="s">
        <v>381</v>
      </c>
      <c r="G141" t="s">
        <v>371</v>
      </c>
      <c r="H141" t="s">
        <v>379</v>
      </c>
      <c r="I141" t="s">
        <v>506</v>
      </c>
      <c r="J141" t="s">
        <v>376</v>
      </c>
      <c r="K141">
        <v>0</v>
      </c>
      <c r="L141" t="s">
        <v>282</v>
      </c>
      <c r="M141">
        <v>0</v>
      </c>
      <c r="N141" t="s">
        <v>300</v>
      </c>
      <c r="O141" t="s">
        <v>288</v>
      </c>
      <c r="P141" t="s">
        <v>284</v>
      </c>
    </row>
    <row r="142" spans="1:16" x14ac:dyDescent="0.25">
      <c r="A142" t="s">
        <v>276</v>
      </c>
      <c r="B142" t="s">
        <v>384</v>
      </c>
      <c r="C142" t="s">
        <v>176</v>
      </c>
      <c r="E142">
        <v>9</v>
      </c>
      <c r="F142" t="s">
        <v>385</v>
      </c>
      <c r="G142" t="s">
        <v>513</v>
      </c>
      <c r="H142" t="s">
        <v>384</v>
      </c>
      <c r="I142" t="s">
        <v>506</v>
      </c>
      <c r="J142" t="s">
        <v>361</v>
      </c>
      <c r="K142">
        <v>0</v>
      </c>
      <c r="L142" t="s">
        <v>282</v>
      </c>
      <c r="M142">
        <v>0</v>
      </c>
      <c r="N142" t="s">
        <v>300</v>
      </c>
      <c r="O142" t="s">
        <v>288</v>
      </c>
      <c r="P142" t="s">
        <v>284</v>
      </c>
    </row>
    <row r="143" spans="1:16" x14ac:dyDescent="0.25">
      <c r="A143" t="s">
        <v>276</v>
      </c>
      <c r="B143" t="s">
        <v>392</v>
      </c>
      <c r="C143" t="s">
        <v>393</v>
      </c>
      <c r="E143">
        <v>13</v>
      </c>
      <c r="F143" t="s">
        <v>394</v>
      </c>
      <c r="G143" t="s">
        <v>513</v>
      </c>
      <c r="H143" t="s">
        <v>392</v>
      </c>
      <c r="I143" t="s">
        <v>506</v>
      </c>
      <c r="J143" t="s">
        <v>281</v>
      </c>
      <c r="K143">
        <v>0</v>
      </c>
      <c r="L143" t="s">
        <v>282</v>
      </c>
      <c r="M143">
        <v>0</v>
      </c>
      <c r="N143" t="s">
        <v>283</v>
      </c>
      <c r="O143" t="s">
        <v>284</v>
      </c>
      <c r="P143" t="s">
        <v>284</v>
      </c>
    </row>
    <row r="144" spans="1:16" x14ac:dyDescent="0.25">
      <c r="A144" t="s">
        <v>276</v>
      </c>
      <c r="B144" t="s">
        <v>395</v>
      </c>
      <c r="C144" t="s">
        <v>180</v>
      </c>
      <c r="E144">
        <v>1</v>
      </c>
      <c r="F144" t="s">
        <v>396</v>
      </c>
      <c r="G144" t="s">
        <v>392</v>
      </c>
      <c r="H144" t="s">
        <v>395</v>
      </c>
      <c r="I144" t="s">
        <v>506</v>
      </c>
      <c r="J144" t="s">
        <v>361</v>
      </c>
      <c r="K144">
        <v>0</v>
      </c>
      <c r="L144" t="s">
        <v>282</v>
      </c>
      <c r="M144">
        <v>0</v>
      </c>
      <c r="N144" t="s">
        <v>300</v>
      </c>
      <c r="O144" t="s">
        <v>288</v>
      </c>
      <c r="P144" t="s">
        <v>284</v>
      </c>
    </row>
    <row r="145" spans="1:16" x14ac:dyDescent="0.25">
      <c r="A145" t="s">
        <v>276</v>
      </c>
      <c r="B145" t="s">
        <v>397</v>
      </c>
      <c r="C145" t="s">
        <v>181</v>
      </c>
      <c r="E145">
        <v>2</v>
      </c>
      <c r="F145" t="s">
        <v>482</v>
      </c>
      <c r="G145" t="s">
        <v>392</v>
      </c>
      <c r="H145" t="s">
        <v>397</v>
      </c>
      <c r="I145" t="s">
        <v>506</v>
      </c>
      <c r="J145" t="s">
        <v>370</v>
      </c>
      <c r="K145">
        <v>0</v>
      </c>
      <c r="L145" t="s">
        <v>282</v>
      </c>
      <c r="M145">
        <v>0</v>
      </c>
      <c r="N145" t="s">
        <v>300</v>
      </c>
      <c r="O145" t="s">
        <v>288</v>
      </c>
      <c r="P145" t="s">
        <v>284</v>
      </c>
    </row>
    <row r="146" spans="1:16" x14ac:dyDescent="0.25">
      <c r="A146" t="s">
        <v>276</v>
      </c>
      <c r="B146" t="s">
        <v>399</v>
      </c>
      <c r="C146" t="s">
        <v>400</v>
      </c>
      <c r="E146">
        <v>14</v>
      </c>
      <c r="F146" t="s">
        <v>401</v>
      </c>
      <c r="G146" t="s">
        <v>513</v>
      </c>
      <c r="H146" t="s">
        <v>399</v>
      </c>
      <c r="I146" t="s">
        <v>506</v>
      </c>
      <c r="J146" t="s">
        <v>281</v>
      </c>
      <c r="K146">
        <v>0</v>
      </c>
      <c r="L146" t="s">
        <v>282</v>
      </c>
      <c r="M146">
        <v>0</v>
      </c>
      <c r="N146" t="s">
        <v>283</v>
      </c>
      <c r="O146" t="s">
        <v>284</v>
      </c>
      <c r="P146" t="s">
        <v>284</v>
      </c>
    </row>
    <row r="147" spans="1:16" x14ac:dyDescent="0.25">
      <c r="A147" t="s">
        <v>276</v>
      </c>
      <c r="B147" t="s">
        <v>402</v>
      </c>
      <c r="C147" t="s">
        <v>182</v>
      </c>
      <c r="E147">
        <v>1</v>
      </c>
      <c r="F147" t="s">
        <v>403</v>
      </c>
      <c r="G147" t="s">
        <v>399</v>
      </c>
      <c r="H147" t="s">
        <v>402</v>
      </c>
      <c r="I147" t="s">
        <v>506</v>
      </c>
      <c r="J147" t="s">
        <v>361</v>
      </c>
      <c r="K147">
        <v>0</v>
      </c>
      <c r="L147" t="s">
        <v>282</v>
      </c>
      <c r="M147">
        <v>0</v>
      </c>
      <c r="N147" t="s">
        <v>300</v>
      </c>
      <c r="O147" t="s">
        <v>288</v>
      </c>
      <c r="P147" t="s">
        <v>284</v>
      </c>
    </row>
    <row r="148" spans="1:16" x14ac:dyDescent="0.25">
      <c r="A148" t="s">
        <v>276</v>
      </c>
      <c r="B148" t="s">
        <v>404</v>
      </c>
      <c r="C148" t="s">
        <v>183</v>
      </c>
      <c r="E148">
        <v>2</v>
      </c>
      <c r="F148" t="s">
        <v>405</v>
      </c>
      <c r="G148" t="s">
        <v>399</v>
      </c>
      <c r="H148" t="s">
        <v>404</v>
      </c>
      <c r="I148" t="s">
        <v>506</v>
      </c>
      <c r="J148" t="s">
        <v>370</v>
      </c>
      <c r="K148">
        <v>0</v>
      </c>
      <c r="L148" t="s">
        <v>282</v>
      </c>
      <c r="M148">
        <v>0</v>
      </c>
      <c r="N148" t="s">
        <v>300</v>
      </c>
      <c r="O148" t="s">
        <v>288</v>
      </c>
      <c r="P148" t="s">
        <v>284</v>
      </c>
    </row>
    <row r="149" spans="1:16" x14ac:dyDescent="0.25">
      <c r="A149" t="s">
        <v>276</v>
      </c>
      <c r="B149" t="s">
        <v>406</v>
      </c>
      <c r="C149" t="s">
        <v>184</v>
      </c>
      <c r="E149">
        <v>15</v>
      </c>
      <c r="F149" t="s">
        <v>407</v>
      </c>
      <c r="G149" t="s">
        <v>513</v>
      </c>
      <c r="H149" t="s">
        <v>406</v>
      </c>
      <c r="I149" t="s">
        <v>506</v>
      </c>
      <c r="J149" t="s">
        <v>361</v>
      </c>
      <c r="K149">
        <v>0</v>
      </c>
      <c r="L149" t="s">
        <v>282</v>
      </c>
      <c r="M149">
        <v>0</v>
      </c>
      <c r="N149" t="s">
        <v>300</v>
      </c>
      <c r="O149" t="s">
        <v>288</v>
      </c>
      <c r="P149" t="s">
        <v>284</v>
      </c>
    </row>
    <row r="150" spans="1:16" x14ac:dyDescent="0.25">
      <c r="A150" t="s">
        <v>276</v>
      </c>
      <c r="B150" t="s">
        <v>538</v>
      </c>
      <c r="C150" t="s">
        <v>539</v>
      </c>
      <c r="F150" t="s">
        <v>540</v>
      </c>
      <c r="I150" t="s">
        <v>541</v>
      </c>
      <c r="J150" t="s">
        <v>281</v>
      </c>
      <c r="K150">
        <v>0</v>
      </c>
      <c r="L150" t="s">
        <v>282</v>
      </c>
      <c r="M150">
        <v>0</v>
      </c>
      <c r="N150" t="s">
        <v>283</v>
      </c>
      <c r="O150" t="s">
        <v>284</v>
      </c>
      <c r="P150" t="s">
        <v>284</v>
      </c>
    </row>
    <row r="151" spans="1:16" x14ac:dyDescent="0.25">
      <c r="A151" t="s">
        <v>276</v>
      </c>
      <c r="B151" t="s">
        <v>542</v>
      </c>
      <c r="C151" t="s">
        <v>543</v>
      </c>
      <c r="E151">
        <v>1</v>
      </c>
      <c r="F151" t="s">
        <v>544</v>
      </c>
      <c r="G151" t="s">
        <v>538</v>
      </c>
      <c r="H151" t="s">
        <v>542</v>
      </c>
      <c r="I151" t="s">
        <v>541</v>
      </c>
      <c r="J151" t="s">
        <v>281</v>
      </c>
      <c r="K151">
        <v>0</v>
      </c>
      <c r="L151" t="s">
        <v>338</v>
      </c>
      <c r="M151">
        <v>0</v>
      </c>
      <c r="N151" t="s">
        <v>283</v>
      </c>
      <c r="O151" t="s">
        <v>284</v>
      </c>
      <c r="P151" t="s">
        <v>284</v>
      </c>
    </row>
    <row r="152" spans="1:16" x14ac:dyDescent="0.25">
      <c r="A152" t="s">
        <v>276</v>
      </c>
      <c r="B152" t="s">
        <v>545</v>
      </c>
      <c r="C152" t="s">
        <v>546</v>
      </c>
      <c r="E152">
        <v>1</v>
      </c>
      <c r="F152" t="s">
        <v>547</v>
      </c>
      <c r="G152" t="s">
        <v>542</v>
      </c>
      <c r="H152" t="s">
        <v>545</v>
      </c>
      <c r="I152" t="s">
        <v>541</v>
      </c>
      <c r="J152" t="s">
        <v>281</v>
      </c>
      <c r="K152">
        <v>0</v>
      </c>
      <c r="L152" t="s">
        <v>342</v>
      </c>
      <c r="M152">
        <v>0</v>
      </c>
      <c r="N152" t="s">
        <v>283</v>
      </c>
      <c r="O152" t="s">
        <v>284</v>
      </c>
      <c r="P152" t="s">
        <v>284</v>
      </c>
    </row>
    <row r="153" spans="1:16" x14ac:dyDescent="0.25">
      <c r="A153" t="s">
        <v>276</v>
      </c>
      <c r="B153" t="s">
        <v>548</v>
      </c>
      <c r="C153" t="s">
        <v>549</v>
      </c>
      <c r="E153">
        <v>2</v>
      </c>
      <c r="F153" t="s">
        <v>550</v>
      </c>
      <c r="G153" t="s">
        <v>538</v>
      </c>
      <c r="H153" t="s">
        <v>548</v>
      </c>
      <c r="I153" t="s">
        <v>541</v>
      </c>
      <c r="J153" t="s">
        <v>281</v>
      </c>
      <c r="K153">
        <v>0</v>
      </c>
      <c r="L153" t="s">
        <v>282</v>
      </c>
      <c r="M153">
        <v>0</v>
      </c>
      <c r="N153" t="s">
        <v>283</v>
      </c>
      <c r="O153" t="s">
        <v>284</v>
      </c>
      <c r="P153" t="s">
        <v>284</v>
      </c>
    </row>
    <row r="155" spans="1:16" x14ac:dyDescent="0.25">
      <c r="A155" t="s">
        <v>276</v>
      </c>
      <c r="B155" t="s">
        <v>964</v>
      </c>
      <c r="C155" t="s">
        <v>963</v>
      </c>
      <c r="E155">
        <v>2</v>
      </c>
      <c r="F155" t="s">
        <v>501</v>
      </c>
      <c r="G155" t="s">
        <v>548</v>
      </c>
      <c r="H155" t="s">
        <v>500</v>
      </c>
      <c r="I155" t="s">
        <v>541</v>
      </c>
      <c r="J155" t="s">
        <v>502</v>
      </c>
      <c r="K155">
        <v>0</v>
      </c>
      <c r="L155" t="s">
        <v>282</v>
      </c>
      <c r="M155">
        <v>0</v>
      </c>
      <c r="N155" t="s">
        <v>283</v>
      </c>
      <c r="O155" t="s">
        <v>288</v>
      </c>
      <c r="P155" t="s">
        <v>284</v>
      </c>
    </row>
    <row r="156" spans="1:16" x14ac:dyDescent="0.25">
      <c r="A156" t="s">
        <v>276</v>
      </c>
      <c r="B156" t="s">
        <v>359</v>
      </c>
      <c r="C156" t="s">
        <v>167</v>
      </c>
      <c r="E156">
        <v>3</v>
      </c>
      <c r="F156" t="s">
        <v>360</v>
      </c>
      <c r="G156" t="s">
        <v>548</v>
      </c>
      <c r="H156" t="s">
        <v>359</v>
      </c>
      <c r="I156" t="s">
        <v>541</v>
      </c>
      <c r="J156" t="s">
        <v>361</v>
      </c>
      <c r="K156">
        <v>0</v>
      </c>
      <c r="L156" t="s">
        <v>282</v>
      </c>
      <c r="M156">
        <v>0</v>
      </c>
      <c r="N156" t="s">
        <v>300</v>
      </c>
      <c r="O156" t="s">
        <v>288</v>
      </c>
      <c r="P156" t="s">
        <v>284</v>
      </c>
    </row>
    <row r="157" spans="1:16" x14ac:dyDescent="0.25">
      <c r="A157" t="s">
        <v>276</v>
      </c>
      <c r="B157" t="s">
        <v>362</v>
      </c>
      <c r="C157" t="s">
        <v>168</v>
      </c>
      <c r="E157">
        <v>4</v>
      </c>
      <c r="F157" t="s">
        <v>363</v>
      </c>
      <c r="G157" t="s">
        <v>548</v>
      </c>
      <c r="H157" t="s">
        <v>362</v>
      </c>
      <c r="I157" t="s">
        <v>541</v>
      </c>
      <c r="J157" t="s">
        <v>361</v>
      </c>
      <c r="K157">
        <v>0</v>
      </c>
      <c r="L157" t="s">
        <v>282</v>
      </c>
      <c r="M157">
        <v>0</v>
      </c>
      <c r="N157" t="s">
        <v>300</v>
      </c>
      <c r="O157" t="s">
        <v>288</v>
      </c>
      <c r="P157" t="s">
        <v>284</v>
      </c>
    </row>
    <row r="158" spans="1:16" x14ac:dyDescent="0.25">
      <c r="A158" t="s">
        <v>276</v>
      </c>
      <c r="B158" t="s">
        <v>364</v>
      </c>
      <c r="C158" t="s">
        <v>169</v>
      </c>
      <c r="E158">
        <v>5</v>
      </c>
      <c r="F158" t="s">
        <v>365</v>
      </c>
      <c r="G158" t="s">
        <v>548</v>
      </c>
      <c r="H158" t="s">
        <v>364</v>
      </c>
      <c r="I158" t="s">
        <v>541</v>
      </c>
      <c r="J158" t="s">
        <v>361</v>
      </c>
      <c r="K158">
        <v>0</v>
      </c>
      <c r="L158" t="s">
        <v>282</v>
      </c>
      <c r="M158">
        <v>0</v>
      </c>
      <c r="N158" t="s">
        <v>300</v>
      </c>
      <c r="O158" t="s">
        <v>288</v>
      </c>
      <c r="P158" t="s">
        <v>284</v>
      </c>
    </row>
    <row r="159" spans="1:16" x14ac:dyDescent="0.25">
      <c r="A159" t="s">
        <v>276</v>
      </c>
      <c r="B159" t="s">
        <v>371</v>
      </c>
      <c r="C159" t="s">
        <v>372</v>
      </c>
      <c r="E159">
        <v>8</v>
      </c>
      <c r="F159" t="s">
        <v>373</v>
      </c>
      <c r="G159" t="s">
        <v>548</v>
      </c>
      <c r="H159" t="s">
        <v>371</v>
      </c>
      <c r="I159" t="s">
        <v>541</v>
      </c>
      <c r="J159" t="s">
        <v>281</v>
      </c>
      <c r="K159">
        <v>0</v>
      </c>
      <c r="L159" t="s">
        <v>282</v>
      </c>
      <c r="M159">
        <v>0</v>
      </c>
      <c r="N159" t="s">
        <v>283</v>
      </c>
      <c r="O159" t="s">
        <v>284</v>
      </c>
      <c r="P159" t="s">
        <v>284</v>
      </c>
    </row>
    <row r="160" spans="1:16" x14ac:dyDescent="0.25">
      <c r="A160" t="s">
        <v>276</v>
      </c>
      <c r="B160" t="s">
        <v>374</v>
      </c>
      <c r="C160" t="s">
        <v>172</v>
      </c>
      <c r="E160">
        <v>1</v>
      </c>
      <c r="F160" t="s">
        <v>375</v>
      </c>
      <c r="G160" t="s">
        <v>371</v>
      </c>
      <c r="H160" t="s">
        <v>374</v>
      </c>
      <c r="I160" t="s">
        <v>541</v>
      </c>
      <c r="J160" t="s">
        <v>376</v>
      </c>
      <c r="K160">
        <v>0</v>
      </c>
      <c r="L160" t="s">
        <v>282</v>
      </c>
      <c r="M160">
        <v>0</v>
      </c>
      <c r="N160" t="s">
        <v>300</v>
      </c>
      <c r="O160" t="s">
        <v>288</v>
      </c>
      <c r="P160" t="s">
        <v>284</v>
      </c>
    </row>
    <row r="161" spans="1:16" x14ac:dyDescent="0.25">
      <c r="A161" t="s">
        <v>276</v>
      </c>
      <c r="B161" t="s">
        <v>377</v>
      </c>
      <c r="C161" t="s">
        <v>173</v>
      </c>
      <c r="E161">
        <v>2</v>
      </c>
      <c r="F161" t="s">
        <v>378</v>
      </c>
      <c r="G161" t="s">
        <v>371</v>
      </c>
      <c r="H161" t="s">
        <v>377</v>
      </c>
      <c r="I161" t="s">
        <v>541</v>
      </c>
      <c r="J161" t="s">
        <v>376</v>
      </c>
      <c r="K161">
        <v>0</v>
      </c>
      <c r="L161" t="s">
        <v>282</v>
      </c>
      <c r="M161">
        <v>0</v>
      </c>
      <c r="N161" t="s">
        <v>300</v>
      </c>
      <c r="O161" t="s">
        <v>288</v>
      </c>
      <c r="P161" t="s">
        <v>284</v>
      </c>
    </row>
    <row r="162" spans="1:16" x14ac:dyDescent="0.25">
      <c r="A162" t="s">
        <v>276</v>
      </c>
      <c r="B162" t="s">
        <v>379</v>
      </c>
      <c r="C162" t="s">
        <v>380</v>
      </c>
      <c r="E162">
        <v>3</v>
      </c>
      <c r="F162" t="s">
        <v>381</v>
      </c>
      <c r="G162" t="s">
        <v>371</v>
      </c>
      <c r="H162" t="s">
        <v>379</v>
      </c>
      <c r="I162" t="s">
        <v>541</v>
      </c>
      <c r="J162" t="s">
        <v>376</v>
      </c>
      <c r="K162">
        <v>0</v>
      </c>
      <c r="L162" t="s">
        <v>282</v>
      </c>
      <c r="M162">
        <v>0</v>
      </c>
      <c r="N162" t="s">
        <v>300</v>
      </c>
      <c r="O162" t="s">
        <v>288</v>
      </c>
      <c r="P162" t="s">
        <v>284</v>
      </c>
    </row>
    <row r="163" spans="1:16" x14ac:dyDescent="0.25">
      <c r="A163" t="s">
        <v>276</v>
      </c>
      <c r="B163" t="s">
        <v>384</v>
      </c>
      <c r="C163" t="s">
        <v>176</v>
      </c>
      <c r="E163">
        <v>9</v>
      </c>
      <c r="F163" t="s">
        <v>385</v>
      </c>
      <c r="G163" t="s">
        <v>548</v>
      </c>
      <c r="H163" t="s">
        <v>384</v>
      </c>
      <c r="I163" t="s">
        <v>541</v>
      </c>
      <c r="J163" t="s">
        <v>361</v>
      </c>
      <c r="K163">
        <v>0</v>
      </c>
      <c r="L163" t="s">
        <v>282</v>
      </c>
      <c r="M163">
        <v>0</v>
      </c>
      <c r="N163" t="s">
        <v>300</v>
      </c>
      <c r="O163" t="s">
        <v>288</v>
      </c>
      <c r="P163" t="s">
        <v>284</v>
      </c>
    </row>
    <row r="164" spans="1:16" x14ac:dyDescent="0.25">
      <c r="A164" t="s">
        <v>276</v>
      </c>
      <c r="B164" t="s">
        <v>392</v>
      </c>
      <c r="C164" t="s">
        <v>393</v>
      </c>
      <c r="E164">
        <v>13</v>
      </c>
      <c r="F164" t="s">
        <v>394</v>
      </c>
      <c r="G164" t="s">
        <v>548</v>
      </c>
      <c r="H164" t="s">
        <v>392</v>
      </c>
      <c r="I164" t="s">
        <v>541</v>
      </c>
      <c r="J164" t="s">
        <v>281</v>
      </c>
      <c r="K164">
        <v>0</v>
      </c>
      <c r="L164" t="s">
        <v>282</v>
      </c>
      <c r="M164">
        <v>0</v>
      </c>
      <c r="N164" t="s">
        <v>283</v>
      </c>
      <c r="O164" t="s">
        <v>284</v>
      </c>
      <c r="P164" t="s">
        <v>284</v>
      </c>
    </row>
    <row r="165" spans="1:16" x14ac:dyDescent="0.25">
      <c r="A165" t="s">
        <v>276</v>
      </c>
      <c r="B165" t="s">
        <v>395</v>
      </c>
      <c r="C165" t="s">
        <v>180</v>
      </c>
      <c r="E165">
        <v>1</v>
      </c>
      <c r="F165" t="s">
        <v>396</v>
      </c>
      <c r="G165" t="s">
        <v>392</v>
      </c>
      <c r="H165" t="s">
        <v>395</v>
      </c>
      <c r="I165" t="s">
        <v>541</v>
      </c>
      <c r="J165" t="s">
        <v>361</v>
      </c>
      <c r="K165">
        <v>0</v>
      </c>
      <c r="L165" t="s">
        <v>282</v>
      </c>
      <c r="M165">
        <v>0</v>
      </c>
      <c r="N165" t="s">
        <v>300</v>
      </c>
      <c r="O165" t="s">
        <v>288</v>
      </c>
      <c r="P165" t="s">
        <v>284</v>
      </c>
    </row>
    <row r="166" spans="1:16" x14ac:dyDescent="0.25">
      <c r="A166" t="s">
        <v>276</v>
      </c>
      <c r="B166" t="s">
        <v>397</v>
      </c>
      <c r="C166" t="s">
        <v>181</v>
      </c>
      <c r="E166">
        <v>2</v>
      </c>
      <c r="F166" t="s">
        <v>482</v>
      </c>
      <c r="G166" t="s">
        <v>392</v>
      </c>
      <c r="H166" t="s">
        <v>397</v>
      </c>
      <c r="I166" t="s">
        <v>541</v>
      </c>
      <c r="J166" t="s">
        <v>370</v>
      </c>
      <c r="K166">
        <v>0</v>
      </c>
      <c r="L166" t="s">
        <v>282</v>
      </c>
      <c r="M166">
        <v>0</v>
      </c>
      <c r="N166" t="s">
        <v>300</v>
      </c>
      <c r="O166" t="s">
        <v>288</v>
      </c>
      <c r="P166" t="s">
        <v>284</v>
      </c>
    </row>
    <row r="167" spans="1:16" x14ac:dyDescent="0.25">
      <c r="A167" t="s">
        <v>276</v>
      </c>
      <c r="B167" t="s">
        <v>399</v>
      </c>
      <c r="C167" t="s">
        <v>400</v>
      </c>
      <c r="E167">
        <v>14</v>
      </c>
      <c r="F167" t="s">
        <v>401</v>
      </c>
      <c r="G167" t="s">
        <v>548</v>
      </c>
      <c r="H167" t="s">
        <v>399</v>
      </c>
      <c r="I167" t="s">
        <v>541</v>
      </c>
      <c r="J167" t="s">
        <v>281</v>
      </c>
      <c r="K167">
        <v>0</v>
      </c>
      <c r="L167" t="s">
        <v>282</v>
      </c>
      <c r="M167">
        <v>0</v>
      </c>
      <c r="N167" t="s">
        <v>283</v>
      </c>
      <c r="O167" t="s">
        <v>284</v>
      </c>
      <c r="P167" t="s">
        <v>284</v>
      </c>
    </row>
    <row r="168" spans="1:16" x14ac:dyDescent="0.25">
      <c r="A168" t="s">
        <v>276</v>
      </c>
      <c r="B168" t="s">
        <v>402</v>
      </c>
      <c r="C168" t="s">
        <v>182</v>
      </c>
      <c r="E168">
        <v>1</v>
      </c>
      <c r="F168" t="s">
        <v>403</v>
      </c>
      <c r="G168" t="s">
        <v>399</v>
      </c>
      <c r="H168" t="s">
        <v>402</v>
      </c>
      <c r="I168" t="s">
        <v>541</v>
      </c>
      <c r="J168" t="s">
        <v>361</v>
      </c>
      <c r="K168">
        <v>0</v>
      </c>
      <c r="L168" t="s">
        <v>282</v>
      </c>
      <c r="M168">
        <v>0</v>
      </c>
      <c r="N168" t="s">
        <v>300</v>
      </c>
      <c r="O168" t="s">
        <v>288</v>
      </c>
      <c r="P168" t="s">
        <v>284</v>
      </c>
    </row>
    <row r="169" spans="1:16" x14ac:dyDescent="0.25">
      <c r="A169" t="s">
        <v>276</v>
      </c>
      <c r="B169" t="s">
        <v>404</v>
      </c>
      <c r="C169" t="s">
        <v>183</v>
      </c>
      <c r="E169">
        <v>2</v>
      </c>
      <c r="F169" t="s">
        <v>405</v>
      </c>
      <c r="G169" t="s">
        <v>399</v>
      </c>
      <c r="H169" t="s">
        <v>404</v>
      </c>
      <c r="I169" t="s">
        <v>541</v>
      </c>
      <c r="J169" t="s">
        <v>370</v>
      </c>
      <c r="K169">
        <v>0</v>
      </c>
      <c r="L169" t="s">
        <v>282</v>
      </c>
      <c r="M169">
        <v>0</v>
      </c>
      <c r="N169" t="s">
        <v>300</v>
      </c>
      <c r="O169" t="s">
        <v>288</v>
      </c>
      <c r="P169" t="s">
        <v>284</v>
      </c>
    </row>
    <row r="170" spans="1:16" x14ac:dyDescent="0.25">
      <c r="A170" t="s">
        <v>276</v>
      </c>
      <c r="B170" t="s">
        <v>406</v>
      </c>
      <c r="C170" t="s">
        <v>184</v>
      </c>
      <c r="E170">
        <v>15</v>
      </c>
      <c r="F170" t="s">
        <v>407</v>
      </c>
      <c r="G170" t="s">
        <v>548</v>
      </c>
      <c r="H170" t="s">
        <v>406</v>
      </c>
      <c r="I170" t="s">
        <v>541</v>
      </c>
      <c r="J170" t="s">
        <v>361</v>
      </c>
      <c r="K170">
        <v>0</v>
      </c>
      <c r="L170" t="s">
        <v>282</v>
      </c>
      <c r="M170">
        <v>0</v>
      </c>
      <c r="N170" t="s">
        <v>300</v>
      </c>
      <c r="O170" t="s">
        <v>288</v>
      </c>
      <c r="P170" t="s">
        <v>284</v>
      </c>
    </row>
    <row r="171" spans="1:16" x14ac:dyDescent="0.25">
      <c r="A171" t="s">
        <v>276</v>
      </c>
      <c r="B171" t="s">
        <v>551</v>
      </c>
      <c r="C171" t="s">
        <v>552</v>
      </c>
      <c r="E171">
        <v>16</v>
      </c>
      <c r="F171" t="s">
        <v>553</v>
      </c>
      <c r="I171" t="s">
        <v>554</v>
      </c>
      <c r="J171" t="s">
        <v>281</v>
      </c>
      <c r="K171">
        <v>0</v>
      </c>
      <c r="L171" t="s">
        <v>282</v>
      </c>
      <c r="M171">
        <v>0</v>
      </c>
      <c r="N171" t="s">
        <v>283</v>
      </c>
      <c r="O171" t="s">
        <v>284</v>
      </c>
      <c r="P171" t="s">
        <v>284</v>
      </c>
    </row>
    <row r="172" spans="1:16" x14ac:dyDescent="0.25">
      <c r="A172" t="s">
        <v>276</v>
      </c>
      <c r="B172" t="s">
        <v>555</v>
      </c>
      <c r="C172" t="s">
        <v>556</v>
      </c>
      <c r="E172">
        <v>1</v>
      </c>
      <c r="F172" t="s">
        <v>557</v>
      </c>
      <c r="G172" t="s">
        <v>551</v>
      </c>
      <c r="H172" t="s">
        <v>555</v>
      </c>
      <c r="I172" t="s">
        <v>554</v>
      </c>
      <c r="J172" t="s">
        <v>281</v>
      </c>
      <c r="K172">
        <v>0</v>
      </c>
      <c r="L172" t="s">
        <v>338</v>
      </c>
      <c r="M172">
        <v>0</v>
      </c>
      <c r="N172" t="s">
        <v>283</v>
      </c>
      <c r="O172" t="s">
        <v>284</v>
      </c>
      <c r="P172" t="s">
        <v>284</v>
      </c>
    </row>
    <row r="173" spans="1:16" x14ac:dyDescent="0.25">
      <c r="A173" t="s">
        <v>276</v>
      </c>
      <c r="B173" t="s">
        <v>558</v>
      </c>
      <c r="C173" t="s">
        <v>559</v>
      </c>
      <c r="E173">
        <v>1</v>
      </c>
      <c r="F173" t="s">
        <v>560</v>
      </c>
      <c r="G173" t="s">
        <v>555</v>
      </c>
      <c r="H173" t="s">
        <v>558</v>
      </c>
      <c r="I173" t="s">
        <v>554</v>
      </c>
      <c r="J173" t="s">
        <v>281</v>
      </c>
      <c r="K173">
        <v>0</v>
      </c>
      <c r="L173" t="s">
        <v>342</v>
      </c>
      <c r="M173">
        <v>0</v>
      </c>
      <c r="N173" t="s">
        <v>283</v>
      </c>
      <c r="O173" t="s">
        <v>284</v>
      </c>
      <c r="P173" t="s">
        <v>284</v>
      </c>
    </row>
    <row r="174" spans="1:16" x14ac:dyDescent="0.25">
      <c r="A174" t="s">
        <v>276</v>
      </c>
      <c r="B174" t="s">
        <v>561</v>
      </c>
      <c r="C174" t="s">
        <v>562</v>
      </c>
      <c r="E174">
        <v>2</v>
      </c>
      <c r="F174" t="s">
        <v>563</v>
      </c>
      <c r="G174" t="s">
        <v>551</v>
      </c>
      <c r="H174" t="s">
        <v>561</v>
      </c>
      <c r="I174" t="s">
        <v>554</v>
      </c>
      <c r="J174" t="s">
        <v>281</v>
      </c>
      <c r="K174">
        <v>0</v>
      </c>
      <c r="L174" t="s">
        <v>282</v>
      </c>
      <c r="M174">
        <v>0</v>
      </c>
      <c r="N174" t="s">
        <v>283</v>
      </c>
      <c r="O174" t="s">
        <v>284</v>
      </c>
      <c r="P174" t="s">
        <v>284</v>
      </c>
    </row>
    <row r="176" spans="1:16" x14ac:dyDescent="0.25">
      <c r="A176" t="s">
        <v>276</v>
      </c>
      <c r="B176" t="s">
        <v>964</v>
      </c>
      <c r="C176" t="s">
        <v>963</v>
      </c>
      <c r="E176">
        <v>2</v>
      </c>
      <c r="F176" t="s">
        <v>501</v>
      </c>
      <c r="G176" t="s">
        <v>561</v>
      </c>
      <c r="H176" t="s">
        <v>500</v>
      </c>
      <c r="I176" t="s">
        <v>554</v>
      </c>
      <c r="J176" t="s">
        <v>502</v>
      </c>
      <c r="K176">
        <v>0</v>
      </c>
      <c r="L176" t="s">
        <v>282</v>
      </c>
      <c r="M176">
        <v>0</v>
      </c>
      <c r="N176" t="s">
        <v>283</v>
      </c>
      <c r="O176" t="s">
        <v>288</v>
      </c>
      <c r="P176" t="s">
        <v>284</v>
      </c>
    </row>
    <row r="177" spans="1:16" x14ac:dyDescent="0.25">
      <c r="A177" t="s">
        <v>276</v>
      </c>
      <c r="B177" t="s">
        <v>359</v>
      </c>
      <c r="C177" t="s">
        <v>167</v>
      </c>
      <c r="E177">
        <v>3</v>
      </c>
      <c r="F177" t="s">
        <v>360</v>
      </c>
      <c r="G177" t="s">
        <v>561</v>
      </c>
      <c r="H177" t="s">
        <v>359</v>
      </c>
      <c r="I177" t="s">
        <v>554</v>
      </c>
      <c r="J177" t="s">
        <v>361</v>
      </c>
      <c r="K177">
        <v>0</v>
      </c>
      <c r="L177" t="s">
        <v>282</v>
      </c>
      <c r="M177">
        <v>0</v>
      </c>
      <c r="N177" t="s">
        <v>300</v>
      </c>
      <c r="O177" t="s">
        <v>288</v>
      </c>
      <c r="P177" t="s">
        <v>284</v>
      </c>
    </row>
    <row r="178" spans="1:16" x14ac:dyDescent="0.25">
      <c r="A178" t="s">
        <v>276</v>
      </c>
      <c r="B178" t="s">
        <v>362</v>
      </c>
      <c r="C178" t="s">
        <v>168</v>
      </c>
      <c r="E178">
        <v>4</v>
      </c>
      <c r="F178" t="s">
        <v>363</v>
      </c>
      <c r="G178" t="s">
        <v>561</v>
      </c>
      <c r="H178" t="s">
        <v>362</v>
      </c>
      <c r="I178" t="s">
        <v>554</v>
      </c>
      <c r="J178" t="s">
        <v>361</v>
      </c>
      <c r="K178">
        <v>0</v>
      </c>
      <c r="L178" t="s">
        <v>282</v>
      </c>
      <c r="M178">
        <v>0</v>
      </c>
      <c r="N178" t="s">
        <v>300</v>
      </c>
      <c r="O178" t="s">
        <v>288</v>
      </c>
      <c r="P178" t="s">
        <v>284</v>
      </c>
    </row>
    <row r="179" spans="1:16" x14ac:dyDescent="0.25">
      <c r="A179" t="s">
        <v>276</v>
      </c>
      <c r="B179" t="s">
        <v>364</v>
      </c>
      <c r="C179" t="s">
        <v>169</v>
      </c>
      <c r="E179">
        <v>5</v>
      </c>
      <c r="F179" t="s">
        <v>365</v>
      </c>
      <c r="G179" t="s">
        <v>561</v>
      </c>
      <c r="H179" t="s">
        <v>364</v>
      </c>
      <c r="I179" t="s">
        <v>554</v>
      </c>
      <c r="J179" t="s">
        <v>361</v>
      </c>
      <c r="K179">
        <v>0</v>
      </c>
      <c r="L179" t="s">
        <v>282</v>
      </c>
      <c r="M179">
        <v>0</v>
      </c>
      <c r="N179" t="s">
        <v>300</v>
      </c>
      <c r="O179" t="s">
        <v>288</v>
      </c>
      <c r="P179" t="s">
        <v>284</v>
      </c>
    </row>
    <row r="180" spans="1:16" x14ac:dyDescent="0.25">
      <c r="A180" t="s">
        <v>276</v>
      </c>
      <c r="B180" t="s">
        <v>371</v>
      </c>
      <c r="C180" t="s">
        <v>372</v>
      </c>
      <c r="E180">
        <v>8</v>
      </c>
      <c r="F180" t="s">
        <v>373</v>
      </c>
      <c r="G180" t="s">
        <v>561</v>
      </c>
      <c r="H180" t="s">
        <v>371</v>
      </c>
      <c r="I180" t="s">
        <v>554</v>
      </c>
      <c r="J180" t="s">
        <v>281</v>
      </c>
      <c r="K180">
        <v>0</v>
      </c>
      <c r="L180" t="s">
        <v>282</v>
      </c>
      <c r="M180">
        <v>0</v>
      </c>
      <c r="N180" t="s">
        <v>283</v>
      </c>
      <c r="O180" t="s">
        <v>284</v>
      </c>
      <c r="P180" t="s">
        <v>284</v>
      </c>
    </row>
    <row r="181" spans="1:16" x14ac:dyDescent="0.25">
      <c r="A181" t="s">
        <v>276</v>
      </c>
      <c r="B181" t="s">
        <v>374</v>
      </c>
      <c r="C181" t="s">
        <v>172</v>
      </c>
      <c r="E181">
        <v>1</v>
      </c>
      <c r="F181" t="s">
        <v>375</v>
      </c>
      <c r="G181" t="s">
        <v>371</v>
      </c>
      <c r="H181" t="s">
        <v>374</v>
      </c>
      <c r="I181" t="s">
        <v>554</v>
      </c>
      <c r="J181" t="s">
        <v>376</v>
      </c>
      <c r="K181">
        <v>0</v>
      </c>
      <c r="L181" t="s">
        <v>282</v>
      </c>
      <c r="M181">
        <v>0</v>
      </c>
      <c r="N181" t="s">
        <v>300</v>
      </c>
      <c r="O181" t="s">
        <v>288</v>
      </c>
      <c r="P181" t="s">
        <v>284</v>
      </c>
    </row>
    <row r="182" spans="1:16" x14ac:dyDescent="0.25">
      <c r="A182" t="s">
        <v>276</v>
      </c>
      <c r="B182" t="s">
        <v>377</v>
      </c>
      <c r="C182" t="s">
        <v>173</v>
      </c>
      <c r="E182">
        <v>2</v>
      </c>
      <c r="F182" t="s">
        <v>378</v>
      </c>
      <c r="G182" t="s">
        <v>371</v>
      </c>
      <c r="H182" t="s">
        <v>377</v>
      </c>
      <c r="I182" t="s">
        <v>554</v>
      </c>
      <c r="J182" t="s">
        <v>376</v>
      </c>
      <c r="K182">
        <v>0</v>
      </c>
      <c r="L182" t="s">
        <v>282</v>
      </c>
      <c r="M182">
        <v>0</v>
      </c>
      <c r="N182" t="s">
        <v>300</v>
      </c>
      <c r="O182" t="s">
        <v>288</v>
      </c>
      <c r="P182" t="s">
        <v>284</v>
      </c>
    </row>
    <row r="183" spans="1:16" x14ac:dyDescent="0.25">
      <c r="A183" t="s">
        <v>276</v>
      </c>
      <c r="B183" t="s">
        <v>379</v>
      </c>
      <c r="C183" t="s">
        <v>380</v>
      </c>
      <c r="E183">
        <v>3</v>
      </c>
      <c r="F183" t="s">
        <v>381</v>
      </c>
      <c r="G183" t="s">
        <v>371</v>
      </c>
      <c r="H183" t="s">
        <v>379</v>
      </c>
      <c r="I183" t="s">
        <v>554</v>
      </c>
      <c r="J183" t="s">
        <v>376</v>
      </c>
      <c r="K183">
        <v>0</v>
      </c>
      <c r="L183" t="s">
        <v>282</v>
      </c>
      <c r="M183">
        <v>0</v>
      </c>
      <c r="N183" t="s">
        <v>300</v>
      </c>
      <c r="O183" t="s">
        <v>288</v>
      </c>
      <c r="P183" t="s">
        <v>284</v>
      </c>
    </row>
    <row r="184" spans="1:16" x14ac:dyDescent="0.25">
      <c r="A184" t="s">
        <v>276</v>
      </c>
      <c r="B184" t="s">
        <v>384</v>
      </c>
      <c r="C184" t="s">
        <v>176</v>
      </c>
      <c r="E184">
        <v>9</v>
      </c>
      <c r="F184" t="s">
        <v>385</v>
      </c>
      <c r="G184" t="s">
        <v>561</v>
      </c>
      <c r="H184" t="s">
        <v>384</v>
      </c>
      <c r="I184" t="s">
        <v>554</v>
      </c>
      <c r="J184" t="s">
        <v>361</v>
      </c>
      <c r="K184">
        <v>0</v>
      </c>
      <c r="L184" t="s">
        <v>282</v>
      </c>
      <c r="M184">
        <v>0</v>
      </c>
      <c r="N184" t="s">
        <v>300</v>
      </c>
      <c r="O184" t="s">
        <v>288</v>
      </c>
      <c r="P184" t="s">
        <v>284</v>
      </c>
    </row>
    <row r="185" spans="1:16" x14ac:dyDescent="0.25">
      <c r="A185" t="s">
        <v>276</v>
      </c>
      <c r="B185" t="s">
        <v>392</v>
      </c>
      <c r="C185" t="s">
        <v>393</v>
      </c>
      <c r="E185">
        <v>13</v>
      </c>
      <c r="F185" t="s">
        <v>394</v>
      </c>
      <c r="G185" t="s">
        <v>561</v>
      </c>
      <c r="H185" t="s">
        <v>392</v>
      </c>
      <c r="I185" t="s">
        <v>554</v>
      </c>
      <c r="J185" t="s">
        <v>281</v>
      </c>
      <c r="K185">
        <v>0</v>
      </c>
      <c r="L185" t="s">
        <v>282</v>
      </c>
      <c r="M185">
        <v>0</v>
      </c>
      <c r="N185" t="s">
        <v>283</v>
      </c>
      <c r="O185" t="s">
        <v>284</v>
      </c>
      <c r="P185" t="s">
        <v>284</v>
      </c>
    </row>
    <row r="186" spans="1:16" x14ac:dyDescent="0.25">
      <c r="A186" t="s">
        <v>276</v>
      </c>
      <c r="B186" t="s">
        <v>395</v>
      </c>
      <c r="C186" t="s">
        <v>180</v>
      </c>
      <c r="E186">
        <v>1</v>
      </c>
      <c r="F186" t="s">
        <v>396</v>
      </c>
      <c r="G186" t="s">
        <v>392</v>
      </c>
      <c r="H186" t="s">
        <v>395</v>
      </c>
      <c r="I186" t="s">
        <v>554</v>
      </c>
      <c r="J186" t="s">
        <v>361</v>
      </c>
      <c r="K186">
        <v>0</v>
      </c>
      <c r="L186" t="s">
        <v>282</v>
      </c>
      <c r="M186">
        <v>0</v>
      </c>
      <c r="N186" t="s">
        <v>300</v>
      </c>
      <c r="O186" t="s">
        <v>288</v>
      </c>
      <c r="P186" t="s">
        <v>284</v>
      </c>
    </row>
    <row r="187" spans="1:16" x14ac:dyDescent="0.25">
      <c r="A187" t="s">
        <v>276</v>
      </c>
      <c r="B187" t="s">
        <v>397</v>
      </c>
      <c r="C187" t="s">
        <v>181</v>
      </c>
      <c r="E187">
        <v>2</v>
      </c>
      <c r="F187" t="s">
        <v>482</v>
      </c>
      <c r="G187" t="s">
        <v>392</v>
      </c>
      <c r="H187" t="s">
        <v>397</v>
      </c>
      <c r="I187" t="s">
        <v>554</v>
      </c>
      <c r="J187" t="s">
        <v>370</v>
      </c>
      <c r="K187">
        <v>0</v>
      </c>
      <c r="L187" t="s">
        <v>282</v>
      </c>
      <c r="M187">
        <v>0</v>
      </c>
      <c r="N187" t="s">
        <v>300</v>
      </c>
      <c r="O187" t="s">
        <v>288</v>
      </c>
      <c r="P187" t="s">
        <v>284</v>
      </c>
    </row>
    <row r="188" spans="1:16" x14ac:dyDescent="0.25">
      <c r="A188" t="s">
        <v>276</v>
      </c>
      <c r="B188" t="s">
        <v>399</v>
      </c>
      <c r="C188" t="s">
        <v>400</v>
      </c>
      <c r="E188">
        <v>14</v>
      </c>
      <c r="F188" t="s">
        <v>401</v>
      </c>
      <c r="G188" t="s">
        <v>561</v>
      </c>
      <c r="H188" t="s">
        <v>399</v>
      </c>
      <c r="I188" t="s">
        <v>554</v>
      </c>
      <c r="J188" t="s">
        <v>281</v>
      </c>
      <c r="K188">
        <v>0</v>
      </c>
      <c r="L188" t="s">
        <v>282</v>
      </c>
      <c r="M188">
        <v>0</v>
      </c>
      <c r="N188" t="s">
        <v>283</v>
      </c>
      <c r="O188" t="s">
        <v>284</v>
      </c>
      <c r="P188" t="s">
        <v>284</v>
      </c>
    </row>
    <row r="189" spans="1:16" x14ac:dyDescent="0.25">
      <c r="A189" t="s">
        <v>276</v>
      </c>
      <c r="B189" t="s">
        <v>402</v>
      </c>
      <c r="C189" t="s">
        <v>182</v>
      </c>
      <c r="E189">
        <v>1</v>
      </c>
      <c r="F189" t="s">
        <v>403</v>
      </c>
      <c r="G189" t="s">
        <v>399</v>
      </c>
      <c r="H189" t="s">
        <v>402</v>
      </c>
      <c r="I189" t="s">
        <v>554</v>
      </c>
      <c r="J189" t="s">
        <v>361</v>
      </c>
      <c r="K189">
        <v>0</v>
      </c>
      <c r="L189" t="s">
        <v>282</v>
      </c>
      <c r="M189">
        <v>0</v>
      </c>
      <c r="N189" t="s">
        <v>300</v>
      </c>
      <c r="O189" t="s">
        <v>288</v>
      </c>
      <c r="P189" t="s">
        <v>284</v>
      </c>
    </row>
    <row r="190" spans="1:16" x14ac:dyDescent="0.25">
      <c r="A190" t="s">
        <v>276</v>
      </c>
      <c r="B190" t="s">
        <v>404</v>
      </c>
      <c r="C190" t="s">
        <v>183</v>
      </c>
      <c r="E190">
        <v>2</v>
      </c>
      <c r="F190" t="s">
        <v>405</v>
      </c>
      <c r="G190" t="s">
        <v>399</v>
      </c>
      <c r="H190" t="s">
        <v>404</v>
      </c>
      <c r="I190" t="s">
        <v>554</v>
      </c>
      <c r="J190" t="s">
        <v>370</v>
      </c>
      <c r="K190">
        <v>0</v>
      </c>
      <c r="L190" t="s">
        <v>282</v>
      </c>
      <c r="M190">
        <v>0</v>
      </c>
      <c r="N190" t="s">
        <v>300</v>
      </c>
      <c r="O190" t="s">
        <v>288</v>
      </c>
      <c r="P190" t="s">
        <v>284</v>
      </c>
    </row>
    <row r="191" spans="1:16" x14ac:dyDescent="0.25">
      <c r="A191" t="s">
        <v>276</v>
      </c>
      <c r="B191" t="s">
        <v>406</v>
      </c>
      <c r="C191" t="s">
        <v>184</v>
      </c>
      <c r="E191">
        <v>15</v>
      </c>
      <c r="F191" t="s">
        <v>407</v>
      </c>
      <c r="G191" t="s">
        <v>561</v>
      </c>
      <c r="H191" t="s">
        <v>406</v>
      </c>
      <c r="I191" t="s">
        <v>554</v>
      </c>
      <c r="J191" t="s">
        <v>361</v>
      </c>
      <c r="K191">
        <v>0</v>
      </c>
      <c r="L191" t="s">
        <v>282</v>
      </c>
      <c r="M191">
        <v>0</v>
      </c>
      <c r="N191" t="s">
        <v>300</v>
      </c>
      <c r="O191" t="s">
        <v>288</v>
      </c>
      <c r="P191" t="s">
        <v>284</v>
      </c>
    </row>
    <row r="192" spans="1:16" x14ac:dyDescent="0.25">
      <c r="A192" t="s">
        <v>276</v>
      </c>
      <c r="B192" t="s">
        <v>564</v>
      </c>
      <c r="C192" t="s">
        <v>565</v>
      </c>
      <c r="F192" t="s">
        <v>566</v>
      </c>
      <c r="I192" t="s">
        <v>567</v>
      </c>
      <c r="J192" t="s">
        <v>281</v>
      </c>
      <c r="K192">
        <v>0</v>
      </c>
      <c r="L192" t="s">
        <v>282</v>
      </c>
      <c r="M192">
        <v>0</v>
      </c>
      <c r="N192" t="s">
        <v>283</v>
      </c>
      <c r="O192" t="s">
        <v>284</v>
      </c>
      <c r="P192" t="s">
        <v>284</v>
      </c>
    </row>
    <row r="193" spans="1:16" x14ac:dyDescent="0.25">
      <c r="A193" t="s">
        <v>276</v>
      </c>
      <c r="B193" t="s">
        <v>568</v>
      </c>
      <c r="C193" t="s">
        <v>569</v>
      </c>
      <c r="E193">
        <v>1</v>
      </c>
      <c r="F193" t="s">
        <v>570</v>
      </c>
      <c r="G193" t="s">
        <v>564</v>
      </c>
      <c r="H193" t="s">
        <v>568</v>
      </c>
      <c r="I193" t="s">
        <v>567</v>
      </c>
      <c r="J193" t="s">
        <v>281</v>
      </c>
      <c r="K193">
        <v>0</v>
      </c>
      <c r="L193" t="s">
        <v>338</v>
      </c>
      <c r="M193">
        <v>0</v>
      </c>
      <c r="N193" t="s">
        <v>283</v>
      </c>
      <c r="O193" t="s">
        <v>284</v>
      </c>
      <c r="P193" t="s">
        <v>284</v>
      </c>
    </row>
    <row r="194" spans="1:16" x14ac:dyDescent="0.25">
      <c r="A194" t="s">
        <v>276</v>
      </c>
      <c r="B194" t="s">
        <v>571</v>
      </c>
      <c r="C194" t="s">
        <v>572</v>
      </c>
      <c r="E194">
        <v>1</v>
      </c>
      <c r="F194" t="s">
        <v>573</v>
      </c>
      <c r="G194" t="s">
        <v>568</v>
      </c>
      <c r="H194" t="s">
        <v>571</v>
      </c>
      <c r="I194" t="s">
        <v>567</v>
      </c>
      <c r="J194" t="s">
        <v>281</v>
      </c>
      <c r="K194">
        <v>0</v>
      </c>
      <c r="L194" t="s">
        <v>342</v>
      </c>
      <c r="M194">
        <v>0</v>
      </c>
      <c r="N194" t="s">
        <v>283</v>
      </c>
      <c r="O194" t="s">
        <v>284</v>
      </c>
      <c r="P194" t="s">
        <v>284</v>
      </c>
    </row>
    <row r="195" spans="1:16" x14ac:dyDescent="0.25">
      <c r="A195" t="s">
        <v>276</v>
      </c>
      <c r="B195" t="s">
        <v>574</v>
      </c>
      <c r="C195" t="s">
        <v>575</v>
      </c>
      <c r="E195">
        <v>2</v>
      </c>
      <c r="F195" t="s">
        <v>576</v>
      </c>
      <c r="G195" t="s">
        <v>564</v>
      </c>
      <c r="H195" t="s">
        <v>574</v>
      </c>
      <c r="I195" t="s">
        <v>567</v>
      </c>
      <c r="J195" t="s">
        <v>281</v>
      </c>
      <c r="K195">
        <v>0</v>
      </c>
      <c r="L195" t="s">
        <v>282</v>
      </c>
      <c r="M195">
        <v>0</v>
      </c>
      <c r="N195" t="s">
        <v>283</v>
      </c>
      <c r="O195" t="s">
        <v>284</v>
      </c>
      <c r="P195" t="s">
        <v>284</v>
      </c>
    </row>
    <row r="197" spans="1:16" x14ac:dyDescent="0.25">
      <c r="A197" t="s">
        <v>276</v>
      </c>
      <c r="B197" t="s">
        <v>964</v>
      </c>
      <c r="C197" t="s">
        <v>963</v>
      </c>
      <c r="E197">
        <v>2</v>
      </c>
      <c r="F197" t="s">
        <v>501</v>
      </c>
      <c r="G197" t="s">
        <v>574</v>
      </c>
      <c r="H197" t="s">
        <v>500</v>
      </c>
      <c r="I197" t="s">
        <v>567</v>
      </c>
      <c r="J197" t="s">
        <v>502</v>
      </c>
      <c r="K197">
        <v>0</v>
      </c>
      <c r="L197" t="s">
        <v>282</v>
      </c>
      <c r="M197">
        <v>0</v>
      </c>
      <c r="N197" t="s">
        <v>283</v>
      </c>
      <c r="O197" t="s">
        <v>288</v>
      </c>
      <c r="P197" t="s">
        <v>284</v>
      </c>
    </row>
    <row r="198" spans="1:16" x14ac:dyDescent="0.25">
      <c r="A198" t="s">
        <v>276</v>
      </c>
      <c r="B198" t="s">
        <v>359</v>
      </c>
      <c r="C198" t="s">
        <v>167</v>
      </c>
      <c r="E198">
        <v>3</v>
      </c>
      <c r="F198" t="s">
        <v>360</v>
      </c>
      <c r="G198" t="s">
        <v>574</v>
      </c>
      <c r="H198" t="s">
        <v>359</v>
      </c>
      <c r="I198" t="s">
        <v>567</v>
      </c>
      <c r="J198" t="s">
        <v>361</v>
      </c>
      <c r="K198">
        <v>0</v>
      </c>
      <c r="L198" t="s">
        <v>282</v>
      </c>
      <c r="M198">
        <v>0</v>
      </c>
      <c r="N198" t="s">
        <v>300</v>
      </c>
      <c r="O198" t="s">
        <v>288</v>
      </c>
      <c r="P198" t="s">
        <v>284</v>
      </c>
    </row>
    <row r="199" spans="1:16" x14ac:dyDescent="0.25">
      <c r="A199" t="s">
        <v>276</v>
      </c>
      <c r="B199" t="s">
        <v>362</v>
      </c>
      <c r="C199" t="s">
        <v>168</v>
      </c>
      <c r="E199">
        <v>4</v>
      </c>
      <c r="F199" t="s">
        <v>363</v>
      </c>
      <c r="G199" t="s">
        <v>574</v>
      </c>
      <c r="H199" t="s">
        <v>362</v>
      </c>
      <c r="I199" t="s">
        <v>567</v>
      </c>
      <c r="J199" t="s">
        <v>361</v>
      </c>
      <c r="K199">
        <v>0</v>
      </c>
      <c r="L199" t="s">
        <v>282</v>
      </c>
      <c r="M199">
        <v>0</v>
      </c>
      <c r="N199" t="s">
        <v>300</v>
      </c>
      <c r="O199" t="s">
        <v>288</v>
      </c>
      <c r="P199" t="s">
        <v>284</v>
      </c>
    </row>
    <row r="200" spans="1:16" x14ac:dyDescent="0.25">
      <c r="A200" t="s">
        <v>276</v>
      </c>
      <c r="B200" t="s">
        <v>364</v>
      </c>
      <c r="C200" t="s">
        <v>169</v>
      </c>
      <c r="E200">
        <v>5</v>
      </c>
      <c r="F200" t="s">
        <v>365</v>
      </c>
      <c r="G200" t="s">
        <v>574</v>
      </c>
      <c r="H200" t="s">
        <v>364</v>
      </c>
      <c r="I200" t="s">
        <v>567</v>
      </c>
      <c r="J200" t="s">
        <v>361</v>
      </c>
      <c r="K200">
        <v>0</v>
      </c>
      <c r="L200" t="s">
        <v>282</v>
      </c>
      <c r="M200">
        <v>0</v>
      </c>
      <c r="N200" t="s">
        <v>300</v>
      </c>
      <c r="O200" t="s">
        <v>288</v>
      </c>
      <c r="P200" t="s">
        <v>284</v>
      </c>
    </row>
    <row r="201" spans="1:16" x14ac:dyDescent="0.25">
      <c r="A201" t="s">
        <v>276</v>
      </c>
      <c r="B201" t="s">
        <v>371</v>
      </c>
      <c r="C201" t="s">
        <v>372</v>
      </c>
      <c r="E201">
        <v>8</v>
      </c>
      <c r="F201" t="s">
        <v>373</v>
      </c>
      <c r="G201" t="s">
        <v>574</v>
      </c>
      <c r="H201" t="s">
        <v>371</v>
      </c>
      <c r="I201" t="s">
        <v>567</v>
      </c>
      <c r="J201" t="s">
        <v>281</v>
      </c>
      <c r="K201">
        <v>0</v>
      </c>
      <c r="L201" t="s">
        <v>282</v>
      </c>
      <c r="M201">
        <v>0</v>
      </c>
      <c r="N201" t="s">
        <v>283</v>
      </c>
      <c r="O201" t="s">
        <v>284</v>
      </c>
      <c r="P201" t="s">
        <v>284</v>
      </c>
    </row>
    <row r="202" spans="1:16" x14ac:dyDescent="0.25">
      <c r="A202" t="s">
        <v>276</v>
      </c>
      <c r="B202" t="s">
        <v>374</v>
      </c>
      <c r="C202" t="s">
        <v>172</v>
      </c>
      <c r="E202">
        <v>1</v>
      </c>
      <c r="F202" t="s">
        <v>375</v>
      </c>
      <c r="G202" t="s">
        <v>371</v>
      </c>
      <c r="H202" t="s">
        <v>374</v>
      </c>
      <c r="I202" t="s">
        <v>567</v>
      </c>
      <c r="J202" t="s">
        <v>376</v>
      </c>
      <c r="K202">
        <v>0</v>
      </c>
      <c r="L202" t="s">
        <v>282</v>
      </c>
      <c r="M202">
        <v>0</v>
      </c>
      <c r="N202" t="s">
        <v>300</v>
      </c>
      <c r="O202" t="s">
        <v>288</v>
      </c>
      <c r="P202" t="s">
        <v>284</v>
      </c>
    </row>
    <row r="203" spans="1:16" x14ac:dyDescent="0.25">
      <c r="A203" t="s">
        <v>276</v>
      </c>
      <c r="B203" t="s">
        <v>377</v>
      </c>
      <c r="C203" t="s">
        <v>173</v>
      </c>
      <c r="E203">
        <v>2</v>
      </c>
      <c r="F203" t="s">
        <v>378</v>
      </c>
      <c r="G203" t="s">
        <v>371</v>
      </c>
      <c r="H203" t="s">
        <v>377</v>
      </c>
      <c r="I203" t="s">
        <v>567</v>
      </c>
      <c r="J203" t="s">
        <v>376</v>
      </c>
      <c r="K203">
        <v>0</v>
      </c>
      <c r="L203" t="s">
        <v>282</v>
      </c>
      <c r="M203">
        <v>0</v>
      </c>
      <c r="N203" t="s">
        <v>300</v>
      </c>
      <c r="O203" t="s">
        <v>288</v>
      </c>
      <c r="P203" t="s">
        <v>284</v>
      </c>
    </row>
    <row r="204" spans="1:16" x14ac:dyDescent="0.25">
      <c r="A204" t="s">
        <v>276</v>
      </c>
      <c r="B204" t="s">
        <v>379</v>
      </c>
      <c r="C204" t="s">
        <v>380</v>
      </c>
      <c r="E204">
        <v>3</v>
      </c>
      <c r="F204" t="s">
        <v>381</v>
      </c>
      <c r="G204" t="s">
        <v>371</v>
      </c>
      <c r="H204" t="s">
        <v>379</v>
      </c>
      <c r="I204" t="s">
        <v>567</v>
      </c>
      <c r="J204" t="s">
        <v>376</v>
      </c>
      <c r="K204">
        <v>0</v>
      </c>
      <c r="L204" t="s">
        <v>282</v>
      </c>
      <c r="M204">
        <v>0</v>
      </c>
      <c r="N204" t="s">
        <v>300</v>
      </c>
      <c r="O204" t="s">
        <v>288</v>
      </c>
      <c r="P204" t="s">
        <v>284</v>
      </c>
    </row>
    <row r="205" spans="1:16" x14ac:dyDescent="0.25">
      <c r="A205" t="s">
        <v>276</v>
      </c>
      <c r="B205" t="s">
        <v>384</v>
      </c>
      <c r="C205" t="s">
        <v>176</v>
      </c>
      <c r="E205">
        <v>9</v>
      </c>
      <c r="F205" t="s">
        <v>385</v>
      </c>
      <c r="G205" t="s">
        <v>574</v>
      </c>
      <c r="H205" t="s">
        <v>384</v>
      </c>
      <c r="I205" t="s">
        <v>567</v>
      </c>
      <c r="J205" t="s">
        <v>361</v>
      </c>
      <c r="K205">
        <v>0</v>
      </c>
      <c r="L205" t="s">
        <v>282</v>
      </c>
      <c r="M205">
        <v>0</v>
      </c>
      <c r="N205" t="s">
        <v>300</v>
      </c>
      <c r="O205" t="s">
        <v>288</v>
      </c>
      <c r="P205" t="s">
        <v>284</v>
      </c>
    </row>
    <row r="206" spans="1:16" x14ac:dyDescent="0.25">
      <c r="A206" t="s">
        <v>276</v>
      </c>
      <c r="B206" t="s">
        <v>392</v>
      </c>
      <c r="C206" t="s">
        <v>393</v>
      </c>
      <c r="E206">
        <v>13</v>
      </c>
      <c r="F206" t="s">
        <v>394</v>
      </c>
      <c r="G206" t="s">
        <v>574</v>
      </c>
      <c r="H206" t="s">
        <v>392</v>
      </c>
      <c r="I206" t="s">
        <v>567</v>
      </c>
      <c r="J206" t="s">
        <v>281</v>
      </c>
      <c r="K206">
        <v>0</v>
      </c>
      <c r="L206" t="s">
        <v>282</v>
      </c>
      <c r="M206">
        <v>0</v>
      </c>
      <c r="N206" t="s">
        <v>283</v>
      </c>
      <c r="O206" t="s">
        <v>284</v>
      </c>
      <c r="P206" t="s">
        <v>284</v>
      </c>
    </row>
    <row r="207" spans="1:16" x14ac:dyDescent="0.25">
      <c r="A207" t="s">
        <v>276</v>
      </c>
      <c r="B207" t="s">
        <v>395</v>
      </c>
      <c r="C207" t="s">
        <v>180</v>
      </c>
      <c r="E207">
        <v>1</v>
      </c>
      <c r="F207" t="s">
        <v>396</v>
      </c>
      <c r="G207" t="s">
        <v>392</v>
      </c>
      <c r="H207" t="s">
        <v>395</v>
      </c>
      <c r="I207" t="s">
        <v>567</v>
      </c>
      <c r="J207" t="s">
        <v>361</v>
      </c>
      <c r="K207">
        <v>0</v>
      </c>
      <c r="L207" t="s">
        <v>282</v>
      </c>
      <c r="M207">
        <v>0</v>
      </c>
      <c r="N207" t="s">
        <v>300</v>
      </c>
      <c r="O207" t="s">
        <v>288</v>
      </c>
      <c r="P207" t="s">
        <v>284</v>
      </c>
    </row>
    <row r="208" spans="1:16" x14ac:dyDescent="0.25">
      <c r="A208" t="s">
        <v>276</v>
      </c>
      <c r="B208" t="s">
        <v>397</v>
      </c>
      <c r="C208" t="s">
        <v>181</v>
      </c>
      <c r="E208">
        <v>2</v>
      </c>
      <c r="F208" t="s">
        <v>482</v>
      </c>
      <c r="G208" t="s">
        <v>392</v>
      </c>
      <c r="H208" t="s">
        <v>397</v>
      </c>
      <c r="I208" t="s">
        <v>567</v>
      </c>
      <c r="J208" t="s">
        <v>370</v>
      </c>
      <c r="K208">
        <v>0</v>
      </c>
      <c r="L208" t="s">
        <v>282</v>
      </c>
      <c r="M208">
        <v>0</v>
      </c>
      <c r="N208" t="s">
        <v>300</v>
      </c>
      <c r="O208" t="s">
        <v>288</v>
      </c>
      <c r="P208" t="s">
        <v>284</v>
      </c>
    </row>
    <row r="209" spans="1:16" x14ac:dyDescent="0.25">
      <c r="A209" t="s">
        <v>276</v>
      </c>
      <c r="B209" t="s">
        <v>399</v>
      </c>
      <c r="C209" t="s">
        <v>400</v>
      </c>
      <c r="E209">
        <v>14</v>
      </c>
      <c r="F209" t="s">
        <v>401</v>
      </c>
      <c r="G209" t="s">
        <v>574</v>
      </c>
      <c r="H209" t="s">
        <v>399</v>
      </c>
      <c r="I209" t="s">
        <v>567</v>
      </c>
      <c r="J209" t="s">
        <v>281</v>
      </c>
      <c r="K209">
        <v>0</v>
      </c>
      <c r="L209" t="s">
        <v>282</v>
      </c>
      <c r="M209">
        <v>0</v>
      </c>
      <c r="N209" t="s">
        <v>283</v>
      </c>
      <c r="O209" t="s">
        <v>284</v>
      </c>
      <c r="P209" t="s">
        <v>284</v>
      </c>
    </row>
    <row r="210" spans="1:16" x14ac:dyDescent="0.25">
      <c r="A210" t="s">
        <v>276</v>
      </c>
      <c r="B210" t="s">
        <v>402</v>
      </c>
      <c r="C210" t="s">
        <v>182</v>
      </c>
      <c r="E210">
        <v>1</v>
      </c>
      <c r="F210" t="s">
        <v>403</v>
      </c>
      <c r="G210" t="s">
        <v>399</v>
      </c>
      <c r="H210" t="s">
        <v>402</v>
      </c>
      <c r="I210" t="s">
        <v>567</v>
      </c>
      <c r="J210" t="s">
        <v>361</v>
      </c>
      <c r="K210">
        <v>0</v>
      </c>
      <c r="L210" t="s">
        <v>282</v>
      </c>
      <c r="M210">
        <v>0</v>
      </c>
      <c r="N210" t="s">
        <v>300</v>
      </c>
      <c r="O210" t="s">
        <v>288</v>
      </c>
      <c r="P210" t="s">
        <v>284</v>
      </c>
    </row>
    <row r="211" spans="1:16" x14ac:dyDescent="0.25">
      <c r="A211" t="s">
        <v>276</v>
      </c>
      <c r="B211" t="s">
        <v>404</v>
      </c>
      <c r="C211" t="s">
        <v>183</v>
      </c>
      <c r="E211">
        <v>2</v>
      </c>
      <c r="F211" t="s">
        <v>405</v>
      </c>
      <c r="G211" t="s">
        <v>399</v>
      </c>
      <c r="H211" t="s">
        <v>404</v>
      </c>
      <c r="I211" t="s">
        <v>567</v>
      </c>
      <c r="J211" t="s">
        <v>370</v>
      </c>
      <c r="K211">
        <v>0</v>
      </c>
      <c r="L211" t="s">
        <v>282</v>
      </c>
      <c r="M211">
        <v>0</v>
      </c>
      <c r="N211" t="s">
        <v>300</v>
      </c>
      <c r="O211" t="s">
        <v>288</v>
      </c>
      <c r="P211" t="s">
        <v>284</v>
      </c>
    </row>
    <row r="212" spans="1:16" x14ac:dyDescent="0.25">
      <c r="A212" t="s">
        <v>276</v>
      </c>
      <c r="B212" t="s">
        <v>406</v>
      </c>
      <c r="C212" t="s">
        <v>184</v>
      </c>
      <c r="E212">
        <v>15</v>
      </c>
      <c r="F212" t="s">
        <v>407</v>
      </c>
      <c r="G212" t="s">
        <v>574</v>
      </c>
      <c r="H212" t="s">
        <v>406</v>
      </c>
      <c r="I212" t="s">
        <v>567</v>
      </c>
      <c r="J212" t="s">
        <v>361</v>
      </c>
      <c r="K212">
        <v>0</v>
      </c>
      <c r="L212" t="s">
        <v>282</v>
      </c>
      <c r="M212">
        <v>0</v>
      </c>
      <c r="N212" t="s">
        <v>300</v>
      </c>
      <c r="O212" t="s">
        <v>288</v>
      </c>
      <c r="P212" t="s">
        <v>284</v>
      </c>
    </row>
    <row r="213" spans="1:16" x14ac:dyDescent="0.25">
      <c r="A213" t="s">
        <v>276</v>
      </c>
      <c r="B213" t="s">
        <v>577</v>
      </c>
      <c r="C213" t="s">
        <v>578</v>
      </c>
      <c r="E213">
        <v>16</v>
      </c>
      <c r="F213" t="s">
        <v>579</v>
      </c>
      <c r="H213" t="s">
        <v>577</v>
      </c>
      <c r="I213" t="s">
        <v>580</v>
      </c>
      <c r="J213" t="s">
        <v>281</v>
      </c>
      <c r="K213">
        <v>0</v>
      </c>
      <c r="L213" t="s">
        <v>282</v>
      </c>
      <c r="M213">
        <v>0</v>
      </c>
      <c r="N213" t="s">
        <v>283</v>
      </c>
      <c r="O213" t="s">
        <v>284</v>
      </c>
      <c r="P213" t="s">
        <v>284</v>
      </c>
    </row>
    <row r="214" spans="1:16" x14ac:dyDescent="0.25">
      <c r="A214" t="s">
        <v>276</v>
      </c>
      <c r="B214" t="s">
        <v>581</v>
      </c>
      <c r="C214" t="s">
        <v>582</v>
      </c>
      <c r="E214">
        <v>1</v>
      </c>
      <c r="F214" t="s">
        <v>583</v>
      </c>
      <c r="G214" t="s">
        <v>577</v>
      </c>
      <c r="H214" t="s">
        <v>581</v>
      </c>
      <c r="I214" t="s">
        <v>580</v>
      </c>
      <c r="J214" t="s">
        <v>281</v>
      </c>
      <c r="K214">
        <v>0</v>
      </c>
      <c r="L214" t="s">
        <v>338</v>
      </c>
      <c r="M214">
        <v>0</v>
      </c>
      <c r="N214" t="s">
        <v>283</v>
      </c>
      <c r="O214" t="s">
        <v>284</v>
      </c>
      <c r="P214" t="s">
        <v>284</v>
      </c>
    </row>
    <row r="215" spans="1:16" x14ac:dyDescent="0.25">
      <c r="A215" t="s">
        <v>276</v>
      </c>
      <c r="B215" t="s">
        <v>584</v>
      </c>
      <c r="C215" t="s">
        <v>585</v>
      </c>
      <c r="E215">
        <v>1</v>
      </c>
      <c r="F215" t="s">
        <v>586</v>
      </c>
      <c r="G215" t="s">
        <v>581</v>
      </c>
      <c r="H215" t="s">
        <v>584</v>
      </c>
      <c r="I215" t="s">
        <v>580</v>
      </c>
      <c r="J215" t="s">
        <v>281</v>
      </c>
      <c r="K215">
        <v>0</v>
      </c>
      <c r="L215" t="s">
        <v>342</v>
      </c>
      <c r="M215">
        <v>0</v>
      </c>
      <c r="N215" t="s">
        <v>283</v>
      </c>
      <c r="O215" t="s">
        <v>284</v>
      </c>
      <c r="P215" t="s">
        <v>284</v>
      </c>
    </row>
    <row r="216" spans="1:16" x14ac:dyDescent="0.25">
      <c r="A216" t="s">
        <v>276</v>
      </c>
      <c r="B216" t="s">
        <v>587</v>
      </c>
      <c r="C216" t="s">
        <v>588</v>
      </c>
      <c r="E216">
        <v>2</v>
      </c>
      <c r="F216" t="s">
        <v>589</v>
      </c>
      <c r="G216" t="s">
        <v>577</v>
      </c>
      <c r="H216" t="s">
        <v>587</v>
      </c>
      <c r="I216" t="s">
        <v>580</v>
      </c>
      <c r="J216" t="s">
        <v>281</v>
      </c>
      <c r="K216">
        <v>0</v>
      </c>
      <c r="L216" t="s">
        <v>282</v>
      </c>
      <c r="M216">
        <v>0</v>
      </c>
      <c r="N216" t="s">
        <v>283</v>
      </c>
      <c r="O216" t="s">
        <v>284</v>
      </c>
      <c r="P216" t="s">
        <v>284</v>
      </c>
    </row>
    <row r="218" spans="1:16" x14ac:dyDescent="0.25">
      <c r="A218" t="s">
        <v>276</v>
      </c>
      <c r="B218" t="s">
        <v>964</v>
      </c>
      <c r="C218" t="s">
        <v>963</v>
      </c>
      <c r="E218">
        <v>2</v>
      </c>
      <c r="F218" t="s">
        <v>501</v>
      </c>
      <c r="G218" t="s">
        <v>587</v>
      </c>
      <c r="H218" t="s">
        <v>500</v>
      </c>
      <c r="I218" t="s">
        <v>580</v>
      </c>
      <c r="J218" t="s">
        <v>502</v>
      </c>
      <c r="K218">
        <v>0</v>
      </c>
      <c r="L218" t="s">
        <v>282</v>
      </c>
      <c r="M218">
        <v>0</v>
      </c>
      <c r="N218" t="s">
        <v>283</v>
      </c>
      <c r="O218" t="s">
        <v>288</v>
      </c>
      <c r="P218" t="s">
        <v>284</v>
      </c>
    </row>
    <row r="219" spans="1:16" x14ac:dyDescent="0.25">
      <c r="A219" t="s">
        <v>276</v>
      </c>
      <c r="B219" t="s">
        <v>359</v>
      </c>
      <c r="C219" t="s">
        <v>167</v>
      </c>
      <c r="E219">
        <v>3</v>
      </c>
      <c r="F219" t="s">
        <v>360</v>
      </c>
      <c r="G219" t="s">
        <v>587</v>
      </c>
      <c r="H219" t="s">
        <v>359</v>
      </c>
      <c r="I219" t="s">
        <v>580</v>
      </c>
      <c r="J219" t="s">
        <v>361</v>
      </c>
      <c r="K219">
        <v>0</v>
      </c>
      <c r="L219" t="s">
        <v>282</v>
      </c>
      <c r="M219">
        <v>0</v>
      </c>
      <c r="N219" t="s">
        <v>300</v>
      </c>
      <c r="O219" t="s">
        <v>288</v>
      </c>
      <c r="P219" t="s">
        <v>284</v>
      </c>
    </row>
    <row r="220" spans="1:16" x14ac:dyDescent="0.25">
      <c r="A220" t="s">
        <v>276</v>
      </c>
      <c r="B220" t="s">
        <v>362</v>
      </c>
      <c r="C220" t="s">
        <v>168</v>
      </c>
      <c r="E220">
        <v>4</v>
      </c>
      <c r="F220" t="s">
        <v>363</v>
      </c>
      <c r="G220" t="s">
        <v>587</v>
      </c>
      <c r="H220" t="s">
        <v>362</v>
      </c>
      <c r="I220" t="s">
        <v>580</v>
      </c>
      <c r="J220" t="s">
        <v>361</v>
      </c>
      <c r="K220">
        <v>0</v>
      </c>
      <c r="L220" t="s">
        <v>282</v>
      </c>
      <c r="M220">
        <v>0</v>
      </c>
      <c r="N220" t="s">
        <v>300</v>
      </c>
      <c r="O220" t="s">
        <v>288</v>
      </c>
      <c r="P220" t="s">
        <v>284</v>
      </c>
    </row>
    <row r="221" spans="1:16" x14ac:dyDescent="0.25">
      <c r="A221" t="s">
        <v>276</v>
      </c>
      <c r="B221" t="s">
        <v>364</v>
      </c>
      <c r="C221" t="s">
        <v>169</v>
      </c>
      <c r="E221">
        <v>5</v>
      </c>
      <c r="F221" t="s">
        <v>365</v>
      </c>
      <c r="G221" t="s">
        <v>587</v>
      </c>
      <c r="H221" t="s">
        <v>364</v>
      </c>
      <c r="I221" t="s">
        <v>580</v>
      </c>
      <c r="J221" t="s">
        <v>361</v>
      </c>
      <c r="K221">
        <v>0</v>
      </c>
      <c r="L221" t="s">
        <v>282</v>
      </c>
      <c r="M221">
        <v>0</v>
      </c>
      <c r="N221" t="s">
        <v>300</v>
      </c>
      <c r="O221" t="s">
        <v>288</v>
      </c>
      <c r="P221" t="s">
        <v>284</v>
      </c>
    </row>
    <row r="222" spans="1:16" x14ac:dyDescent="0.25">
      <c r="A222" t="s">
        <v>276</v>
      </c>
      <c r="B222" t="s">
        <v>371</v>
      </c>
      <c r="C222" t="s">
        <v>372</v>
      </c>
      <c r="E222">
        <v>8</v>
      </c>
      <c r="F222" t="s">
        <v>373</v>
      </c>
      <c r="G222" t="s">
        <v>587</v>
      </c>
      <c r="H222" t="s">
        <v>371</v>
      </c>
      <c r="I222" t="s">
        <v>580</v>
      </c>
      <c r="J222" t="s">
        <v>281</v>
      </c>
      <c r="K222">
        <v>0</v>
      </c>
      <c r="L222" t="s">
        <v>282</v>
      </c>
      <c r="M222">
        <v>0</v>
      </c>
      <c r="N222" t="s">
        <v>283</v>
      </c>
      <c r="O222" t="s">
        <v>284</v>
      </c>
      <c r="P222" t="s">
        <v>284</v>
      </c>
    </row>
    <row r="223" spans="1:16" x14ac:dyDescent="0.25">
      <c r="A223" t="s">
        <v>276</v>
      </c>
      <c r="B223" t="s">
        <v>374</v>
      </c>
      <c r="C223" t="s">
        <v>172</v>
      </c>
      <c r="E223">
        <v>1</v>
      </c>
      <c r="F223" t="s">
        <v>375</v>
      </c>
      <c r="G223" t="s">
        <v>371</v>
      </c>
      <c r="H223" t="s">
        <v>374</v>
      </c>
      <c r="I223" t="s">
        <v>580</v>
      </c>
      <c r="J223" t="s">
        <v>376</v>
      </c>
      <c r="K223">
        <v>0</v>
      </c>
      <c r="L223" t="s">
        <v>282</v>
      </c>
      <c r="M223">
        <v>0</v>
      </c>
      <c r="N223" t="s">
        <v>300</v>
      </c>
      <c r="O223" t="s">
        <v>288</v>
      </c>
      <c r="P223" t="s">
        <v>284</v>
      </c>
    </row>
    <row r="224" spans="1:16" x14ac:dyDescent="0.25">
      <c r="A224" t="s">
        <v>276</v>
      </c>
      <c r="B224" t="s">
        <v>377</v>
      </c>
      <c r="C224" t="s">
        <v>173</v>
      </c>
      <c r="E224">
        <v>2</v>
      </c>
      <c r="F224" t="s">
        <v>378</v>
      </c>
      <c r="G224" t="s">
        <v>371</v>
      </c>
      <c r="H224" t="s">
        <v>377</v>
      </c>
      <c r="I224" t="s">
        <v>580</v>
      </c>
      <c r="J224" t="s">
        <v>376</v>
      </c>
      <c r="K224">
        <v>0</v>
      </c>
      <c r="L224" t="s">
        <v>282</v>
      </c>
      <c r="M224">
        <v>0</v>
      </c>
      <c r="N224" t="s">
        <v>300</v>
      </c>
      <c r="O224" t="s">
        <v>288</v>
      </c>
      <c r="P224" t="s">
        <v>284</v>
      </c>
    </row>
    <row r="225" spans="1:16" x14ac:dyDescent="0.25">
      <c r="A225" t="s">
        <v>276</v>
      </c>
      <c r="B225" t="s">
        <v>379</v>
      </c>
      <c r="C225" t="s">
        <v>380</v>
      </c>
      <c r="E225">
        <v>3</v>
      </c>
      <c r="F225" t="s">
        <v>381</v>
      </c>
      <c r="G225" t="s">
        <v>371</v>
      </c>
      <c r="H225" t="s">
        <v>379</v>
      </c>
      <c r="I225" t="s">
        <v>580</v>
      </c>
      <c r="J225" t="s">
        <v>376</v>
      </c>
      <c r="K225">
        <v>0</v>
      </c>
      <c r="L225" t="s">
        <v>282</v>
      </c>
      <c r="M225">
        <v>0</v>
      </c>
      <c r="N225" t="s">
        <v>300</v>
      </c>
      <c r="O225" t="s">
        <v>288</v>
      </c>
      <c r="P225" t="s">
        <v>284</v>
      </c>
    </row>
    <row r="226" spans="1:16" x14ac:dyDescent="0.25">
      <c r="A226" t="s">
        <v>276</v>
      </c>
      <c r="B226" t="s">
        <v>384</v>
      </c>
      <c r="C226" t="s">
        <v>176</v>
      </c>
      <c r="E226">
        <v>9</v>
      </c>
      <c r="F226" t="s">
        <v>385</v>
      </c>
      <c r="G226" t="s">
        <v>587</v>
      </c>
      <c r="H226" t="s">
        <v>384</v>
      </c>
      <c r="I226" t="s">
        <v>580</v>
      </c>
      <c r="J226" t="s">
        <v>361</v>
      </c>
      <c r="K226">
        <v>0</v>
      </c>
      <c r="L226" t="s">
        <v>282</v>
      </c>
      <c r="M226">
        <v>0</v>
      </c>
      <c r="N226" t="s">
        <v>300</v>
      </c>
      <c r="O226" t="s">
        <v>288</v>
      </c>
      <c r="P226" t="s">
        <v>284</v>
      </c>
    </row>
    <row r="227" spans="1:16" x14ac:dyDescent="0.25">
      <c r="A227" t="s">
        <v>276</v>
      </c>
      <c r="B227" t="s">
        <v>392</v>
      </c>
      <c r="C227" t="s">
        <v>393</v>
      </c>
      <c r="E227">
        <v>13</v>
      </c>
      <c r="F227" t="s">
        <v>394</v>
      </c>
      <c r="G227" t="s">
        <v>587</v>
      </c>
      <c r="H227" t="s">
        <v>392</v>
      </c>
      <c r="I227" t="s">
        <v>580</v>
      </c>
      <c r="J227" t="s">
        <v>281</v>
      </c>
      <c r="K227">
        <v>0</v>
      </c>
      <c r="L227" t="s">
        <v>282</v>
      </c>
      <c r="M227">
        <v>0</v>
      </c>
      <c r="N227" t="s">
        <v>283</v>
      </c>
      <c r="O227" t="s">
        <v>284</v>
      </c>
      <c r="P227" t="s">
        <v>284</v>
      </c>
    </row>
    <row r="228" spans="1:16" x14ac:dyDescent="0.25">
      <c r="A228" t="s">
        <v>276</v>
      </c>
      <c r="B228" t="s">
        <v>395</v>
      </c>
      <c r="C228" t="s">
        <v>180</v>
      </c>
      <c r="E228">
        <v>1</v>
      </c>
      <c r="F228" t="s">
        <v>396</v>
      </c>
      <c r="G228" t="s">
        <v>392</v>
      </c>
      <c r="H228" t="s">
        <v>395</v>
      </c>
      <c r="I228" t="s">
        <v>580</v>
      </c>
      <c r="J228" t="s">
        <v>361</v>
      </c>
      <c r="K228">
        <v>0</v>
      </c>
      <c r="L228" t="s">
        <v>282</v>
      </c>
      <c r="M228">
        <v>0</v>
      </c>
      <c r="N228" t="s">
        <v>300</v>
      </c>
      <c r="O228" t="s">
        <v>288</v>
      </c>
      <c r="P228" t="s">
        <v>284</v>
      </c>
    </row>
    <row r="229" spans="1:16" x14ac:dyDescent="0.25">
      <c r="A229" t="s">
        <v>276</v>
      </c>
      <c r="B229" t="s">
        <v>397</v>
      </c>
      <c r="C229" t="s">
        <v>181</v>
      </c>
      <c r="E229">
        <v>2</v>
      </c>
      <c r="F229" t="s">
        <v>482</v>
      </c>
      <c r="G229" t="s">
        <v>392</v>
      </c>
      <c r="H229" t="s">
        <v>397</v>
      </c>
      <c r="I229" t="s">
        <v>580</v>
      </c>
      <c r="J229" t="s">
        <v>370</v>
      </c>
      <c r="K229">
        <v>0</v>
      </c>
      <c r="L229" t="s">
        <v>282</v>
      </c>
      <c r="M229">
        <v>0</v>
      </c>
      <c r="N229" t="s">
        <v>300</v>
      </c>
      <c r="O229" t="s">
        <v>288</v>
      </c>
      <c r="P229" t="s">
        <v>284</v>
      </c>
    </row>
    <row r="230" spans="1:16" x14ac:dyDescent="0.25">
      <c r="A230" t="s">
        <v>276</v>
      </c>
      <c r="B230" t="s">
        <v>399</v>
      </c>
      <c r="C230" t="s">
        <v>400</v>
      </c>
      <c r="E230">
        <v>14</v>
      </c>
      <c r="F230" t="s">
        <v>401</v>
      </c>
      <c r="G230" t="s">
        <v>587</v>
      </c>
      <c r="H230" t="s">
        <v>399</v>
      </c>
      <c r="I230" t="s">
        <v>580</v>
      </c>
      <c r="J230" t="s">
        <v>281</v>
      </c>
      <c r="K230">
        <v>0</v>
      </c>
      <c r="L230" t="s">
        <v>282</v>
      </c>
      <c r="M230">
        <v>0</v>
      </c>
      <c r="N230" t="s">
        <v>283</v>
      </c>
      <c r="O230" t="s">
        <v>284</v>
      </c>
      <c r="P230" t="s">
        <v>284</v>
      </c>
    </row>
    <row r="231" spans="1:16" x14ac:dyDescent="0.25">
      <c r="A231" t="s">
        <v>276</v>
      </c>
      <c r="B231" t="s">
        <v>402</v>
      </c>
      <c r="C231" t="s">
        <v>182</v>
      </c>
      <c r="E231">
        <v>1</v>
      </c>
      <c r="F231" t="s">
        <v>403</v>
      </c>
      <c r="G231" t="s">
        <v>399</v>
      </c>
      <c r="H231" t="s">
        <v>402</v>
      </c>
      <c r="I231" t="s">
        <v>580</v>
      </c>
      <c r="J231" t="s">
        <v>361</v>
      </c>
      <c r="K231">
        <v>0</v>
      </c>
      <c r="L231" t="s">
        <v>282</v>
      </c>
      <c r="M231">
        <v>0</v>
      </c>
      <c r="N231" t="s">
        <v>300</v>
      </c>
      <c r="O231" t="s">
        <v>288</v>
      </c>
      <c r="P231" t="s">
        <v>284</v>
      </c>
    </row>
    <row r="232" spans="1:16" x14ac:dyDescent="0.25">
      <c r="A232" t="s">
        <v>276</v>
      </c>
      <c r="B232" t="s">
        <v>404</v>
      </c>
      <c r="C232" t="s">
        <v>183</v>
      </c>
      <c r="E232">
        <v>2</v>
      </c>
      <c r="F232" t="s">
        <v>405</v>
      </c>
      <c r="G232" t="s">
        <v>399</v>
      </c>
      <c r="H232" t="s">
        <v>404</v>
      </c>
      <c r="I232" t="s">
        <v>580</v>
      </c>
      <c r="J232" t="s">
        <v>370</v>
      </c>
      <c r="K232">
        <v>0</v>
      </c>
      <c r="L232" t="s">
        <v>282</v>
      </c>
      <c r="M232">
        <v>0</v>
      </c>
      <c r="N232" t="s">
        <v>300</v>
      </c>
      <c r="O232" t="s">
        <v>288</v>
      </c>
      <c r="P232" t="s">
        <v>284</v>
      </c>
    </row>
    <row r="233" spans="1:16" x14ac:dyDescent="0.25">
      <c r="A233" t="s">
        <v>276</v>
      </c>
      <c r="B233" t="s">
        <v>406</v>
      </c>
      <c r="C233" t="s">
        <v>184</v>
      </c>
      <c r="E233">
        <v>15</v>
      </c>
      <c r="F233" t="s">
        <v>407</v>
      </c>
      <c r="G233" t="s">
        <v>587</v>
      </c>
      <c r="H233" t="s">
        <v>406</v>
      </c>
      <c r="I233" t="s">
        <v>580</v>
      </c>
      <c r="J233" t="s">
        <v>361</v>
      </c>
      <c r="K233">
        <v>0</v>
      </c>
      <c r="L233" t="s">
        <v>282</v>
      </c>
      <c r="M233">
        <v>0</v>
      </c>
      <c r="N233" t="s">
        <v>300</v>
      </c>
      <c r="O233" t="s">
        <v>288</v>
      </c>
      <c r="P233" t="s">
        <v>284</v>
      </c>
    </row>
    <row r="234" spans="1:16" x14ac:dyDescent="0.25">
      <c r="A234" t="s">
        <v>276</v>
      </c>
      <c r="B234" t="s">
        <v>590</v>
      </c>
      <c r="C234" t="s">
        <v>591</v>
      </c>
      <c r="F234" t="s">
        <v>592</v>
      </c>
      <c r="I234" t="s">
        <v>593</v>
      </c>
      <c r="J234" t="s">
        <v>281</v>
      </c>
      <c r="K234">
        <v>0</v>
      </c>
      <c r="L234" t="s">
        <v>282</v>
      </c>
      <c r="M234">
        <v>0</v>
      </c>
      <c r="N234" t="s">
        <v>283</v>
      </c>
      <c r="O234" t="s">
        <v>284</v>
      </c>
      <c r="P234" t="s">
        <v>284</v>
      </c>
    </row>
    <row r="235" spans="1:16" x14ac:dyDescent="0.25">
      <c r="A235" t="s">
        <v>276</v>
      </c>
      <c r="B235" t="s">
        <v>594</v>
      </c>
      <c r="C235" t="s">
        <v>595</v>
      </c>
      <c r="E235">
        <v>1</v>
      </c>
      <c r="F235" t="s">
        <v>596</v>
      </c>
      <c r="G235" t="s">
        <v>590</v>
      </c>
      <c r="H235" t="s">
        <v>594</v>
      </c>
      <c r="I235" t="s">
        <v>593</v>
      </c>
      <c r="J235" t="s">
        <v>281</v>
      </c>
      <c r="K235">
        <v>0</v>
      </c>
      <c r="L235" t="s">
        <v>338</v>
      </c>
      <c r="M235">
        <v>0</v>
      </c>
      <c r="N235" t="s">
        <v>283</v>
      </c>
      <c r="O235" t="s">
        <v>284</v>
      </c>
      <c r="P235" t="s">
        <v>284</v>
      </c>
    </row>
    <row r="236" spans="1:16" x14ac:dyDescent="0.25">
      <c r="A236" t="s">
        <v>276</v>
      </c>
      <c r="B236" t="s">
        <v>597</v>
      </c>
      <c r="C236" t="s">
        <v>598</v>
      </c>
      <c r="E236">
        <v>1</v>
      </c>
      <c r="F236" t="s">
        <v>599</v>
      </c>
      <c r="G236" t="s">
        <v>594</v>
      </c>
      <c r="H236" t="s">
        <v>597</v>
      </c>
      <c r="I236" t="s">
        <v>593</v>
      </c>
      <c r="J236" t="s">
        <v>281</v>
      </c>
      <c r="K236">
        <v>0</v>
      </c>
      <c r="L236" t="s">
        <v>342</v>
      </c>
      <c r="M236">
        <v>0</v>
      </c>
      <c r="N236" t="s">
        <v>283</v>
      </c>
      <c r="O236" t="s">
        <v>284</v>
      </c>
      <c r="P236" t="s">
        <v>284</v>
      </c>
    </row>
    <row r="237" spans="1:16" x14ac:dyDescent="0.25">
      <c r="A237" t="s">
        <v>276</v>
      </c>
      <c r="B237" t="s">
        <v>600</v>
      </c>
      <c r="C237" t="s">
        <v>601</v>
      </c>
      <c r="E237">
        <v>2</v>
      </c>
      <c r="F237" t="s">
        <v>602</v>
      </c>
      <c r="G237" t="s">
        <v>590</v>
      </c>
      <c r="H237" t="s">
        <v>600</v>
      </c>
      <c r="I237" t="s">
        <v>593</v>
      </c>
      <c r="J237" t="s">
        <v>281</v>
      </c>
      <c r="K237">
        <v>0</v>
      </c>
      <c r="L237" t="s">
        <v>282</v>
      </c>
      <c r="M237">
        <v>0</v>
      </c>
      <c r="N237" t="s">
        <v>283</v>
      </c>
      <c r="O237" t="s">
        <v>284</v>
      </c>
      <c r="P237" t="s">
        <v>284</v>
      </c>
    </row>
    <row r="239" spans="1:16" x14ac:dyDescent="0.25">
      <c r="A239" t="s">
        <v>276</v>
      </c>
      <c r="B239" t="s">
        <v>964</v>
      </c>
      <c r="C239" t="s">
        <v>963</v>
      </c>
      <c r="E239">
        <v>2</v>
      </c>
      <c r="F239" t="s">
        <v>501</v>
      </c>
      <c r="G239" t="s">
        <v>600</v>
      </c>
      <c r="H239" t="s">
        <v>500</v>
      </c>
      <c r="I239" t="s">
        <v>593</v>
      </c>
      <c r="J239" t="s">
        <v>502</v>
      </c>
      <c r="K239">
        <v>0</v>
      </c>
      <c r="L239" t="s">
        <v>282</v>
      </c>
      <c r="M239">
        <v>0</v>
      </c>
      <c r="N239" t="s">
        <v>283</v>
      </c>
      <c r="O239" t="s">
        <v>288</v>
      </c>
      <c r="P239" t="s">
        <v>284</v>
      </c>
    </row>
    <row r="240" spans="1:16" x14ac:dyDescent="0.25">
      <c r="A240" t="s">
        <v>276</v>
      </c>
      <c r="B240" t="s">
        <v>359</v>
      </c>
      <c r="C240" t="s">
        <v>167</v>
      </c>
      <c r="E240">
        <v>3</v>
      </c>
      <c r="F240" t="s">
        <v>360</v>
      </c>
      <c r="G240" t="s">
        <v>600</v>
      </c>
      <c r="H240" t="s">
        <v>359</v>
      </c>
      <c r="I240" t="s">
        <v>593</v>
      </c>
      <c r="J240" t="s">
        <v>361</v>
      </c>
      <c r="K240">
        <v>0</v>
      </c>
      <c r="L240" t="s">
        <v>282</v>
      </c>
      <c r="M240">
        <v>0</v>
      </c>
      <c r="N240" t="s">
        <v>300</v>
      </c>
      <c r="O240" t="s">
        <v>288</v>
      </c>
      <c r="P240" t="s">
        <v>284</v>
      </c>
    </row>
    <row r="241" spans="1:16" x14ac:dyDescent="0.25">
      <c r="A241" t="s">
        <v>276</v>
      </c>
      <c r="B241" t="s">
        <v>362</v>
      </c>
      <c r="C241" t="s">
        <v>168</v>
      </c>
      <c r="E241">
        <v>4</v>
      </c>
      <c r="F241" t="s">
        <v>363</v>
      </c>
      <c r="G241" t="s">
        <v>600</v>
      </c>
      <c r="H241" t="s">
        <v>362</v>
      </c>
      <c r="I241" t="s">
        <v>593</v>
      </c>
      <c r="J241" t="s">
        <v>361</v>
      </c>
      <c r="K241">
        <v>0</v>
      </c>
      <c r="L241" t="s">
        <v>282</v>
      </c>
      <c r="M241">
        <v>0</v>
      </c>
      <c r="N241" t="s">
        <v>300</v>
      </c>
      <c r="O241" t="s">
        <v>288</v>
      </c>
      <c r="P241" t="s">
        <v>284</v>
      </c>
    </row>
    <row r="242" spans="1:16" x14ac:dyDescent="0.25">
      <c r="A242" t="s">
        <v>276</v>
      </c>
      <c r="B242" t="s">
        <v>364</v>
      </c>
      <c r="C242" t="s">
        <v>169</v>
      </c>
      <c r="E242">
        <v>5</v>
      </c>
      <c r="F242" t="s">
        <v>365</v>
      </c>
      <c r="G242" t="s">
        <v>600</v>
      </c>
      <c r="H242" t="s">
        <v>364</v>
      </c>
      <c r="I242" t="s">
        <v>593</v>
      </c>
      <c r="J242" t="s">
        <v>361</v>
      </c>
      <c r="K242">
        <v>0</v>
      </c>
      <c r="L242" t="s">
        <v>282</v>
      </c>
      <c r="M242">
        <v>0</v>
      </c>
      <c r="N242" t="s">
        <v>300</v>
      </c>
      <c r="O242" t="s">
        <v>288</v>
      </c>
      <c r="P242" t="s">
        <v>284</v>
      </c>
    </row>
    <row r="243" spans="1:16" x14ac:dyDescent="0.25">
      <c r="A243" t="s">
        <v>276</v>
      </c>
      <c r="B243" t="s">
        <v>371</v>
      </c>
      <c r="C243" t="s">
        <v>372</v>
      </c>
      <c r="E243">
        <v>8</v>
      </c>
      <c r="F243" t="s">
        <v>373</v>
      </c>
      <c r="G243" t="s">
        <v>600</v>
      </c>
      <c r="H243" t="s">
        <v>371</v>
      </c>
      <c r="I243" t="s">
        <v>593</v>
      </c>
      <c r="J243" t="s">
        <v>281</v>
      </c>
      <c r="K243">
        <v>0</v>
      </c>
      <c r="L243" t="s">
        <v>282</v>
      </c>
      <c r="M243">
        <v>0</v>
      </c>
      <c r="N243" t="s">
        <v>283</v>
      </c>
      <c r="O243" t="s">
        <v>284</v>
      </c>
      <c r="P243" t="s">
        <v>284</v>
      </c>
    </row>
    <row r="244" spans="1:16" x14ac:dyDescent="0.25">
      <c r="A244" t="s">
        <v>276</v>
      </c>
      <c r="B244" t="s">
        <v>374</v>
      </c>
      <c r="C244" t="s">
        <v>172</v>
      </c>
      <c r="E244">
        <v>1</v>
      </c>
      <c r="F244" t="s">
        <v>375</v>
      </c>
      <c r="G244" t="s">
        <v>371</v>
      </c>
      <c r="H244" t="s">
        <v>374</v>
      </c>
      <c r="I244" t="s">
        <v>593</v>
      </c>
      <c r="J244" t="s">
        <v>376</v>
      </c>
      <c r="K244">
        <v>0</v>
      </c>
      <c r="L244" t="s">
        <v>282</v>
      </c>
      <c r="M244">
        <v>0</v>
      </c>
      <c r="N244" t="s">
        <v>300</v>
      </c>
      <c r="O244" t="s">
        <v>288</v>
      </c>
      <c r="P244" t="s">
        <v>284</v>
      </c>
    </row>
    <row r="245" spans="1:16" x14ac:dyDescent="0.25">
      <c r="A245" t="s">
        <v>276</v>
      </c>
      <c r="B245" t="s">
        <v>377</v>
      </c>
      <c r="C245" t="s">
        <v>173</v>
      </c>
      <c r="E245">
        <v>2</v>
      </c>
      <c r="F245" t="s">
        <v>378</v>
      </c>
      <c r="G245" t="s">
        <v>371</v>
      </c>
      <c r="H245" t="s">
        <v>377</v>
      </c>
      <c r="I245" t="s">
        <v>593</v>
      </c>
      <c r="J245" t="s">
        <v>376</v>
      </c>
      <c r="K245">
        <v>0</v>
      </c>
      <c r="L245" t="s">
        <v>282</v>
      </c>
      <c r="M245">
        <v>0</v>
      </c>
      <c r="N245" t="s">
        <v>300</v>
      </c>
      <c r="O245" t="s">
        <v>288</v>
      </c>
      <c r="P245" t="s">
        <v>284</v>
      </c>
    </row>
    <row r="246" spans="1:16" x14ac:dyDescent="0.25">
      <c r="A246" t="s">
        <v>276</v>
      </c>
      <c r="B246" t="s">
        <v>379</v>
      </c>
      <c r="C246" t="s">
        <v>380</v>
      </c>
      <c r="E246">
        <v>3</v>
      </c>
      <c r="F246" t="s">
        <v>381</v>
      </c>
      <c r="G246" t="s">
        <v>371</v>
      </c>
      <c r="H246" t="s">
        <v>379</v>
      </c>
      <c r="I246" t="s">
        <v>593</v>
      </c>
      <c r="J246" t="s">
        <v>376</v>
      </c>
      <c r="K246">
        <v>0</v>
      </c>
      <c r="L246" t="s">
        <v>282</v>
      </c>
      <c r="M246">
        <v>0</v>
      </c>
      <c r="N246" t="s">
        <v>300</v>
      </c>
      <c r="O246" t="s">
        <v>288</v>
      </c>
      <c r="P246" t="s">
        <v>284</v>
      </c>
    </row>
    <row r="247" spans="1:16" x14ac:dyDescent="0.25">
      <c r="A247" t="s">
        <v>276</v>
      </c>
      <c r="B247" t="s">
        <v>384</v>
      </c>
      <c r="C247" t="s">
        <v>176</v>
      </c>
      <c r="E247">
        <v>9</v>
      </c>
      <c r="F247" t="s">
        <v>385</v>
      </c>
      <c r="G247" t="s">
        <v>600</v>
      </c>
      <c r="H247" t="s">
        <v>384</v>
      </c>
      <c r="I247" t="s">
        <v>593</v>
      </c>
      <c r="J247" t="s">
        <v>361</v>
      </c>
      <c r="K247">
        <v>0</v>
      </c>
      <c r="L247" t="s">
        <v>282</v>
      </c>
      <c r="M247">
        <v>0</v>
      </c>
      <c r="N247" t="s">
        <v>300</v>
      </c>
      <c r="O247" t="s">
        <v>288</v>
      </c>
      <c r="P247" t="s">
        <v>284</v>
      </c>
    </row>
    <row r="248" spans="1:16" x14ac:dyDescent="0.25">
      <c r="A248" t="s">
        <v>276</v>
      </c>
      <c r="B248" t="s">
        <v>392</v>
      </c>
      <c r="C248" t="s">
        <v>393</v>
      </c>
      <c r="E248">
        <v>13</v>
      </c>
      <c r="F248" t="s">
        <v>394</v>
      </c>
      <c r="G248" t="s">
        <v>600</v>
      </c>
      <c r="H248" t="s">
        <v>392</v>
      </c>
      <c r="I248" t="s">
        <v>593</v>
      </c>
      <c r="J248" t="s">
        <v>281</v>
      </c>
      <c r="K248">
        <v>0</v>
      </c>
      <c r="L248" t="s">
        <v>282</v>
      </c>
      <c r="M248">
        <v>0</v>
      </c>
      <c r="N248" t="s">
        <v>283</v>
      </c>
      <c r="O248" t="s">
        <v>284</v>
      </c>
      <c r="P248" t="s">
        <v>284</v>
      </c>
    </row>
    <row r="249" spans="1:16" x14ac:dyDescent="0.25">
      <c r="A249" t="s">
        <v>276</v>
      </c>
      <c r="B249" t="s">
        <v>395</v>
      </c>
      <c r="C249" t="s">
        <v>180</v>
      </c>
      <c r="E249">
        <v>1</v>
      </c>
      <c r="F249" t="s">
        <v>396</v>
      </c>
      <c r="G249" t="s">
        <v>392</v>
      </c>
      <c r="H249" t="s">
        <v>395</v>
      </c>
      <c r="I249" t="s">
        <v>593</v>
      </c>
      <c r="J249" t="s">
        <v>361</v>
      </c>
      <c r="K249">
        <v>0</v>
      </c>
      <c r="L249" t="s">
        <v>282</v>
      </c>
      <c r="M249">
        <v>0</v>
      </c>
      <c r="N249" t="s">
        <v>300</v>
      </c>
      <c r="O249" t="s">
        <v>288</v>
      </c>
      <c r="P249" t="s">
        <v>284</v>
      </c>
    </row>
    <row r="250" spans="1:16" x14ac:dyDescent="0.25">
      <c r="A250" t="s">
        <v>276</v>
      </c>
      <c r="B250" t="s">
        <v>397</v>
      </c>
      <c r="C250" t="s">
        <v>181</v>
      </c>
      <c r="E250">
        <v>2</v>
      </c>
      <c r="F250" t="s">
        <v>482</v>
      </c>
      <c r="G250" t="s">
        <v>392</v>
      </c>
      <c r="H250" t="s">
        <v>397</v>
      </c>
      <c r="I250" t="s">
        <v>593</v>
      </c>
      <c r="J250" t="s">
        <v>370</v>
      </c>
      <c r="K250">
        <v>0</v>
      </c>
      <c r="L250" t="s">
        <v>282</v>
      </c>
      <c r="M250">
        <v>0</v>
      </c>
      <c r="N250" t="s">
        <v>300</v>
      </c>
      <c r="O250" t="s">
        <v>288</v>
      </c>
      <c r="P250" t="s">
        <v>284</v>
      </c>
    </row>
    <row r="251" spans="1:16" x14ac:dyDescent="0.25">
      <c r="A251" t="s">
        <v>276</v>
      </c>
      <c r="B251" t="s">
        <v>399</v>
      </c>
      <c r="C251" t="s">
        <v>400</v>
      </c>
      <c r="E251">
        <v>14</v>
      </c>
      <c r="F251" t="s">
        <v>401</v>
      </c>
      <c r="G251" t="s">
        <v>600</v>
      </c>
      <c r="H251" t="s">
        <v>399</v>
      </c>
      <c r="I251" t="s">
        <v>593</v>
      </c>
      <c r="J251" t="s">
        <v>281</v>
      </c>
      <c r="K251">
        <v>0</v>
      </c>
      <c r="L251" t="s">
        <v>282</v>
      </c>
      <c r="M251">
        <v>0</v>
      </c>
      <c r="N251" t="s">
        <v>283</v>
      </c>
      <c r="O251" t="s">
        <v>284</v>
      </c>
      <c r="P251" t="s">
        <v>284</v>
      </c>
    </row>
    <row r="252" spans="1:16" x14ac:dyDescent="0.25">
      <c r="A252" t="s">
        <v>276</v>
      </c>
      <c r="B252" t="s">
        <v>402</v>
      </c>
      <c r="C252" t="s">
        <v>182</v>
      </c>
      <c r="E252">
        <v>1</v>
      </c>
      <c r="F252" t="s">
        <v>403</v>
      </c>
      <c r="G252" t="s">
        <v>399</v>
      </c>
      <c r="H252" t="s">
        <v>402</v>
      </c>
      <c r="I252" t="s">
        <v>593</v>
      </c>
      <c r="J252" t="s">
        <v>361</v>
      </c>
      <c r="K252">
        <v>0</v>
      </c>
      <c r="L252" t="s">
        <v>282</v>
      </c>
      <c r="M252">
        <v>0</v>
      </c>
      <c r="N252" t="s">
        <v>300</v>
      </c>
      <c r="O252" t="s">
        <v>288</v>
      </c>
      <c r="P252" t="s">
        <v>284</v>
      </c>
    </row>
    <row r="253" spans="1:16" x14ac:dyDescent="0.25">
      <c r="A253" t="s">
        <v>276</v>
      </c>
      <c r="B253" t="s">
        <v>404</v>
      </c>
      <c r="C253" t="s">
        <v>183</v>
      </c>
      <c r="E253">
        <v>2</v>
      </c>
      <c r="F253" t="s">
        <v>405</v>
      </c>
      <c r="G253" t="s">
        <v>399</v>
      </c>
      <c r="H253" t="s">
        <v>404</v>
      </c>
      <c r="I253" t="s">
        <v>593</v>
      </c>
      <c r="J253" t="s">
        <v>370</v>
      </c>
      <c r="K253">
        <v>0</v>
      </c>
      <c r="L253" t="s">
        <v>282</v>
      </c>
      <c r="M253">
        <v>0</v>
      </c>
      <c r="N253" t="s">
        <v>300</v>
      </c>
      <c r="O253" t="s">
        <v>288</v>
      </c>
      <c r="P253" t="s">
        <v>284</v>
      </c>
    </row>
    <row r="254" spans="1:16" x14ac:dyDescent="0.25">
      <c r="A254" t="s">
        <v>276</v>
      </c>
      <c r="B254" t="s">
        <v>406</v>
      </c>
      <c r="C254" t="s">
        <v>184</v>
      </c>
      <c r="E254">
        <v>15</v>
      </c>
      <c r="F254" t="s">
        <v>407</v>
      </c>
      <c r="G254" t="s">
        <v>600</v>
      </c>
      <c r="H254" t="s">
        <v>406</v>
      </c>
      <c r="I254" t="s">
        <v>593</v>
      </c>
      <c r="J254" t="s">
        <v>361</v>
      </c>
      <c r="K254">
        <v>0</v>
      </c>
      <c r="L254" t="s">
        <v>282</v>
      </c>
      <c r="M254">
        <v>0</v>
      </c>
      <c r="N254" t="s">
        <v>300</v>
      </c>
      <c r="O254" t="s">
        <v>288</v>
      </c>
      <c r="P254" t="s">
        <v>284</v>
      </c>
    </row>
    <row r="255" spans="1:16" x14ac:dyDescent="0.25">
      <c r="A255" t="s">
        <v>276</v>
      </c>
      <c r="B255" t="s">
        <v>603</v>
      </c>
      <c r="C255" t="s">
        <v>604</v>
      </c>
      <c r="E255">
        <v>16</v>
      </c>
      <c r="F255" t="s">
        <v>605</v>
      </c>
      <c r="I255" t="s">
        <v>606</v>
      </c>
      <c r="J255" t="s">
        <v>281</v>
      </c>
      <c r="K255">
        <v>0</v>
      </c>
      <c r="L255" t="s">
        <v>282</v>
      </c>
      <c r="M255">
        <v>0</v>
      </c>
      <c r="N255" t="s">
        <v>283</v>
      </c>
      <c r="O255" t="s">
        <v>284</v>
      </c>
      <c r="P255" t="s">
        <v>284</v>
      </c>
    </row>
    <row r="256" spans="1:16" x14ac:dyDescent="0.25">
      <c r="A256" t="s">
        <v>276</v>
      </c>
      <c r="B256" t="s">
        <v>607</v>
      </c>
      <c r="C256" t="s">
        <v>608</v>
      </c>
      <c r="E256">
        <v>1</v>
      </c>
      <c r="F256" t="s">
        <v>609</v>
      </c>
      <c r="G256" t="s">
        <v>603</v>
      </c>
      <c r="H256" t="s">
        <v>607</v>
      </c>
      <c r="I256" t="s">
        <v>606</v>
      </c>
      <c r="J256" t="s">
        <v>281</v>
      </c>
      <c r="K256">
        <v>0</v>
      </c>
      <c r="L256" t="s">
        <v>338</v>
      </c>
      <c r="M256">
        <v>0</v>
      </c>
      <c r="N256" t="s">
        <v>283</v>
      </c>
      <c r="O256" t="s">
        <v>284</v>
      </c>
      <c r="P256" t="s">
        <v>284</v>
      </c>
    </row>
    <row r="257" spans="1:16" x14ac:dyDescent="0.25">
      <c r="A257" t="s">
        <v>276</v>
      </c>
      <c r="B257" t="s">
        <v>610</v>
      </c>
      <c r="C257" t="s">
        <v>611</v>
      </c>
      <c r="E257">
        <v>1</v>
      </c>
      <c r="F257" t="s">
        <v>612</v>
      </c>
      <c r="G257" t="s">
        <v>607</v>
      </c>
      <c r="H257" t="s">
        <v>610</v>
      </c>
      <c r="I257" t="s">
        <v>606</v>
      </c>
      <c r="J257" t="s">
        <v>281</v>
      </c>
      <c r="K257">
        <v>0</v>
      </c>
      <c r="L257" t="s">
        <v>342</v>
      </c>
      <c r="M257">
        <v>0</v>
      </c>
      <c r="N257" t="s">
        <v>283</v>
      </c>
      <c r="O257" t="s">
        <v>284</v>
      </c>
      <c r="P257" t="s">
        <v>284</v>
      </c>
    </row>
    <row r="258" spans="1:16" x14ac:dyDescent="0.25">
      <c r="A258" t="s">
        <v>276</v>
      </c>
      <c r="B258" t="s">
        <v>613</v>
      </c>
      <c r="C258" t="s">
        <v>614</v>
      </c>
      <c r="E258">
        <v>2</v>
      </c>
      <c r="F258" t="s">
        <v>615</v>
      </c>
      <c r="G258" t="s">
        <v>603</v>
      </c>
      <c r="H258" t="s">
        <v>613</v>
      </c>
      <c r="I258" t="s">
        <v>606</v>
      </c>
      <c r="J258" t="s">
        <v>281</v>
      </c>
      <c r="K258">
        <v>0</v>
      </c>
      <c r="L258" t="s">
        <v>282</v>
      </c>
      <c r="M258">
        <v>0</v>
      </c>
      <c r="N258" t="s">
        <v>283</v>
      </c>
      <c r="O258" t="s">
        <v>284</v>
      </c>
      <c r="P258" t="s">
        <v>284</v>
      </c>
    </row>
    <row r="260" spans="1:16" x14ac:dyDescent="0.25">
      <c r="A260" t="s">
        <v>276</v>
      </c>
      <c r="B260" t="s">
        <v>964</v>
      </c>
      <c r="C260" t="s">
        <v>963</v>
      </c>
      <c r="E260">
        <v>2</v>
      </c>
      <c r="F260" t="s">
        <v>501</v>
      </c>
      <c r="G260" t="s">
        <v>613</v>
      </c>
      <c r="H260" t="s">
        <v>500</v>
      </c>
      <c r="I260" t="s">
        <v>606</v>
      </c>
      <c r="J260" t="s">
        <v>502</v>
      </c>
      <c r="K260">
        <v>0</v>
      </c>
      <c r="L260" t="s">
        <v>282</v>
      </c>
      <c r="M260">
        <v>0</v>
      </c>
      <c r="N260" t="s">
        <v>283</v>
      </c>
      <c r="O260" t="s">
        <v>288</v>
      </c>
      <c r="P260" t="s">
        <v>284</v>
      </c>
    </row>
    <row r="261" spans="1:16" x14ac:dyDescent="0.25">
      <c r="A261" t="s">
        <v>276</v>
      </c>
      <c r="B261" t="s">
        <v>359</v>
      </c>
      <c r="C261" t="s">
        <v>167</v>
      </c>
      <c r="E261">
        <v>3</v>
      </c>
      <c r="F261" t="s">
        <v>360</v>
      </c>
      <c r="G261" t="s">
        <v>613</v>
      </c>
      <c r="H261" t="s">
        <v>359</v>
      </c>
      <c r="I261" t="s">
        <v>606</v>
      </c>
      <c r="J261" t="s">
        <v>361</v>
      </c>
      <c r="K261">
        <v>0</v>
      </c>
      <c r="L261" t="s">
        <v>282</v>
      </c>
      <c r="M261">
        <v>0</v>
      </c>
      <c r="N261" t="s">
        <v>300</v>
      </c>
      <c r="O261" t="s">
        <v>288</v>
      </c>
      <c r="P261" t="s">
        <v>284</v>
      </c>
    </row>
    <row r="262" spans="1:16" x14ac:dyDescent="0.25">
      <c r="A262" t="s">
        <v>276</v>
      </c>
      <c r="B262" t="s">
        <v>362</v>
      </c>
      <c r="C262" t="s">
        <v>168</v>
      </c>
      <c r="E262">
        <v>4</v>
      </c>
      <c r="F262" t="s">
        <v>363</v>
      </c>
      <c r="G262" t="s">
        <v>613</v>
      </c>
      <c r="H262" t="s">
        <v>362</v>
      </c>
      <c r="I262" t="s">
        <v>606</v>
      </c>
      <c r="J262" t="s">
        <v>361</v>
      </c>
      <c r="K262">
        <v>0</v>
      </c>
      <c r="L262" t="s">
        <v>282</v>
      </c>
      <c r="M262">
        <v>0</v>
      </c>
      <c r="N262" t="s">
        <v>300</v>
      </c>
      <c r="O262" t="s">
        <v>288</v>
      </c>
      <c r="P262" t="s">
        <v>284</v>
      </c>
    </row>
    <row r="263" spans="1:16" x14ac:dyDescent="0.25">
      <c r="A263" t="s">
        <v>276</v>
      </c>
      <c r="B263" t="s">
        <v>364</v>
      </c>
      <c r="C263" t="s">
        <v>169</v>
      </c>
      <c r="E263">
        <v>5</v>
      </c>
      <c r="F263" t="s">
        <v>365</v>
      </c>
      <c r="G263" t="s">
        <v>613</v>
      </c>
      <c r="H263" t="s">
        <v>364</v>
      </c>
      <c r="I263" t="s">
        <v>606</v>
      </c>
      <c r="J263" t="s">
        <v>361</v>
      </c>
      <c r="K263">
        <v>0</v>
      </c>
      <c r="L263" t="s">
        <v>282</v>
      </c>
      <c r="M263">
        <v>0</v>
      </c>
      <c r="N263" t="s">
        <v>300</v>
      </c>
      <c r="O263" t="s">
        <v>288</v>
      </c>
      <c r="P263" t="s">
        <v>284</v>
      </c>
    </row>
    <row r="264" spans="1:16" x14ac:dyDescent="0.25">
      <c r="A264" t="s">
        <v>276</v>
      </c>
      <c r="B264" t="s">
        <v>371</v>
      </c>
      <c r="C264" t="s">
        <v>372</v>
      </c>
      <c r="E264">
        <v>8</v>
      </c>
      <c r="F264" t="s">
        <v>373</v>
      </c>
      <c r="G264" t="s">
        <v>613</v>
      </c>
      <c r="H264" t="s">
        <v>371</v>
      </c>
      <c r="I264" t="s">
        <v>606</v>
      </c>
      <c r="J264" t="s">
        <v>281</v>
      </c>
      <c r="K264">
        <v>0</v>
      </c>
      <c r="L264" t="s">
        <v>282</v>
      </c>
      <c r="M264">
        <v>0</v>
      </c>
      <c r="N264" t="s">
        <v>283</v>
      </c>
      <c r="O264" t="s">
        <v>284</v>
      </c>
      <c r="P264" t="s">
        <v>284</v>
      </c>
    </row>
    <row r="265" spans="1:16" x14ac:dyDescent="0.25">
      <c r="A265" t="s">
        <v>276</v>
      </c>
      <c r="B265" t="s">
        <v>374</v>
      </c>
      <c r="C265" t="s">
        <v>172</v>
      </c>
      <c r="E265">
        <v>1</v>
      </c>
      <c r="F265" t="s">
        <v>375</v>
      </c>
      <c r="G265" t="s">
        <v>371</v>
      </c>
      <c r="H265" t="s">
        <v>374</v>
      </c>
      <c r="I265" t="s">
        <v>606</v>
      </c>
      <c r="J265" t="s">
        <v>376</v>
      </c>
      <c r="K265">
        <v>0</v>
      </c>
      <c r="L265" t="s">
        <v>282</v>
      </c>
      <c r="M265">
        <v>0</v>
      </c>
      <c r="N265" t="s">
        <v>300</v>
      </c>
      <c r="O265" t="s">
        <v>288</v>
      </c>
      <c r="P265" t="s">
        <v>284</v>
      </c>
    </row>
    <row r="266" spans="1:16" x14ac:dyDescent="0.25">
      <c r="A266" t="s">
        <v>276</v>
      </c>
      <c r="B266" t="s">
        <v>377</v>
      </c>
      <c r="C266" t="s">
        <v>173</v>
      </c>
      <c r="E266">
        <v>2</v>
      </c>
      <c r="F266" t="s">
        <v>378</v>
      </c>
      <c r="G266" t="s">
        <v>371</v>
      </c>
      <c r="H266" t="s">
        <v>377</v>
      </c>
      <c r="I266" t="s">
        <v>606</v>
      </c>
      <c r="J266" t="s">
        <v>376</v>
      </c>
      <c r="K266">
        <v>0</v>
      </c>
      <c r="L266" t="s">
        <v>282</v>
      </c>
      <c r="M266">
        <v>0</v>
      </c>
      <c r="N266" t="s">
        <v>300</v>
      </c>
      <c r="O266" t="s">
        <v>288</v>
      </c>
      <c r="P266" t="s">
        <v>284</v>
      </c>
    </row>
    <row r="267" spans="1:16" x14ac:dyDescent="0.25">
      <c r="A267" t="s">
        <v>276</v>
      </c>
      <c r="B267" t="s">
        <v>379</v>
      </c>
      <c r="C267" t="s">
        <v>380</v>
      </c>
      <c r="E267">
        <v>3</v>
      </c>
      <c r="F267" t="s">
        <v>381</v>
      </c>
      <c r="G267" t="s">
        <v>371</v>
      </c>
      <c r="H267" t="s">
        <v>379</v>
      </c>
      <c r="I267" t="s">
        <v>606</v>
      </c>
      <c r="J267" t="s">
        <v>376</v>
      </c>
      <c r="K267">
        <v>0</v>
      </c>
      <c r="L267" t="s">
        <v>282</v>
      </c>
      <c r="M267">
        <v>0</v>
      </c>
      <c r="N267" t="s">
        <v>300</v>
      </c>
      <c r="O267" t="s">
        <v>288</v>
      </c>
      <c r="P267" t="s">
        <v>284</v>
      </c>
    </row>
    <row r="268" spans="1:16" x14ac:dyDescent="0.25">
      <c r="A268" t="s">
        <v>276</v>
      </c>
      <c r="B268" t="s">
        <v>384</v>
      </c>
      <c r="C268" t="s">
        <v>176</v>
      </c>
      <c r="E268">
        <v>9</v>
      </c>
      <c r="F268" t="s">
        <v>385</v>
      </c>
      <c r="G268" t="s">
        <v>613</v>
      </c>
      <c r="H268" t="s">
        <v>384</v>
      </c>
      <c r="I268" t="s">
        <v>606</v>
      </c>
      <c r="J268" t="s">
        <v>361</v>
      </c>
      <c r="K268">
        <v>0</v>
      </c>
      <c r="L268" t="s">
        <v>282</v>
      </c>
      <c r="M268">
        <v>0</v>
      </c>
      <c r="N268" t="s">
        <v>300</v>
      </c>
      <c r="O268" t="s">
        <v>288</v>
      </c>
      <c r="P268" t="s">
        <v>284</v>
      </c>
    </row>
    <row r="269" spans="1:16" x14ac:dyDescent="0.25">
      <c r="A269" t="s">
        <v>276</v>
      </c>
      <c r="B269" t="s">
        <v>392</v>
      </c>
      <c r="C269" t="s">
        <v>393</v>
      </c>
      <c r="E269">
        <v>13</v>
      </c>
      <c r="F269" t="s">
        <v>394</v>
      </c>
      <c r="G269" t="s">
        <v>613</v>
      </c>
      <c r="H269" t="s">
        <v>392</v>
      </c>
      <c r="I269" t="s">
        <v>606</v>
      </c>
      <c r="J269" t="s">
        <v>281</v>
      </c>
      <c r="K269">
        <v>0</v>
      </c>
      <c r="L269" t="s">
        <v>282</v>
      </c>
      <c r="M269">
        <v>0</v>
      </c>
      <c r="N269" t="s">
        <v>283</v>
      </c>
      <c r="O269" t="s">
        <v>284</v>
      </c>
      <c r="P269" t="s">
        <v>284</v>
      </c>
    </row>
    <row r="270" spans="1:16" x14ac:dyDescent="0.25">
      <c r="A270" t="s">
        <v>276</v>
      </c>
      <c r="B270" t="s">
        <v>395</v>
      </c>
      <c r="C270" t="s">
        <v>180</v>
      </c>
      <c r="E270">
        <v>1</v>
      </c>
      <c r="F270" t="s">
        <v>396</v>
      </c>
      <c r="G270" t="s">
        <v>392</v>
      </c>
      <c r="H270" t="s">
        <v>395</v>
      </c>
      <c r="I270" t="s">
        <v>606</v>
      </c>
      <c r="J270" t="s">
        <v>361</v>
      </c>
      <c r="K270">
        <v>0</v>
      </c>
      <c r="L270" t="s">
        <v>282</v>
      </c>
      <c r="M270">
        <v>0</v>
      </c>
      <c r="N270" t="s">
        <v>300</v>
      </c>
      <c r="O270" t="s">
        <v>288</v>
      </c>
      <c r="P270" t="s">
        <v>284</v>
      </c>
    </row>
    <row r="271" spans="1:16" x14ac:dyDescent="0.25">
      <c r="A271" t="s">
        <v>276</v>
      </c>
      <c r="B271" t="s">
        <v>397</v>
      </c>
      <c r="C271" t="s">
        <v>181</v>
      </c>
      <c r="E271">
        <v>2</v>
      </c>
      <c r="F271" t="s">
        <v>482</v>
      </c>
      <c r="G271" t="s">
        <v>392</v>
      </c>
      <c r="H271" t="s">
        <v>397</v>
      </c>
      <c r="I271" t="s">
        <v>606</v>
      </c>
      <c r="J271" t="s">
        <v>370</v>
      </c>
      <c r="K271">
        <v>0</v>
      </c>
      <c r="L271" t="s">
        <v>282</v>
      </c>
      <c r="M271">
        <v>0</v>
      </c>
      <c r="N271" t="s">
        <v>300</v>
      </c>
      <c r="O271" t="s">
        <v>288</v>
      </c>
      <c r="P271" t="s">
        <v>284</v>
      </c>
    </row>
    <row r="272" spans="1:16" x14ac:dyDescent="0.25">
      <c r="A272" t="s">
        <v>276</v>
      </c>
      <c r="B272" t="s">
        <v>399</v>
      </c>
      <c r="C272" t="s">
        <v>400</v>
      </c>
      <c r="E272">
        <v>14</v>
      </c>
      <c r="F272" t="s">
        <v>401</v>
      </c>
      <c r="G272" t="s">
        <v>613</v>
      </c>
      <c r="H272" t="s">
        <v>399</v>
      </c>
      <c r="I272" t="s">
        <v>606</v>
      </c>
      <c r="J272" t="s">
        <v>281</v>
      </c>
      <c r="K272">
        <v>0</v>
      </c>
      <c r="L272" t="s">
        <v>282</v>
      </c>
      <c r="M272">
        <v>0</v>
      </c>
      <c r="N272" t="s">
        <v>283</v>
      </c>
      <c r="O272" t="s">
        <v>284</v>
      </c>
      <c r="P272" t="s">
        <v>284</v>
      </c>
    </row>
    <row r="273" spans="1:16" x14ac:dyDescent="0.25">
      <c r="A273" t="s">
        <v>276</v>
      </c>
      <c r="B273" t="s">
        <v>402</v>
      </c>
      <c r="C273" t="s">
        <v>182</v>
      </c>
      <c r="E273">
        <v>1</v>
      </c>
      <c r="F273" t="s">
        <v>403</v>
      </c>
      <c r="G273" t="s">
        <v>399</v>
      </c>
      <c r="H273" t="s">
        <v>402</v>
      </c>
      <c r="I273" t="s">
        <v>606</v>
      </c>
      <c r="J273" t="s">
        <v>361</v>
      </c>
      <c r="K273">
        <v>0</v>
      </c>
      <c r="L273" t="s">
        <v>282</v>
      </c>
      <c r="M273">
        <v>0</v>
      </c>
      <c r="N273" t="s">
        <v>300</v>
      </c>
      <c r="O273" t="s">
        <v>288</v>
      </c>
      <c r="P273" t="s">
        <v>284</v>
      </c>
    </row>
    <row r="274" spans="1:16" x14ac:dyDescent="0.25">
      <c r="A274" t="s">
        <v>276</v>
      </c>
      <c r="B274" t="s">
        <v>404</v>
      </c>
      <c r="C274" t="s">
        <v>183</v>
      </c>
      <c r="E274">
        <v>2</v>
      </c>
      <c r="F274" t="s">
        <v>405</v>
      </c>
      <c r="G274" t="s">
        <v>399</v>
      </c>
      <c r="H274" t="s">
        <v>404</v>
      </c>
      <c r="I274" t="s">
        <v>606</v>
      </c>
      <c r="J274" t="s">
        <v>370</v>
      </c>
      <c r="K274">
        <v>0</v>
      </c>
      <c r="L274" t="s">
        <v>282</v>
      </c>
      <c r="M274">
        <v>0</v>
      </c>
      <c r="N274" t="s">
        <v>300</v>
      </c>
      <c r="O274" t="s">
        <v>288</v>
      </c>
      <c r="P274" t="s">
        <v>284</v>
      </c>
    </row>
    <row r="275" spans="1:16" x14ac:dyDescent="0.25">
      <c r="A275" t="s">
        <v>276</v>
      </c>
      <c r="B275" t="s">
        <v>406</v>
      </c>
      <c r="C275" t="s">
        <v>184</v>
      </c>
      <c r="E275">
        <v>15</v>
      </c>
      <c r="F275" t="s">
        <v>407</v>
      </c>
      <c r="G275" t="s">
        <v>613</v>
      </c>
      <c r="H275" t="s">
        <v>406</v>
      </c>
      <c r="I275" t="s">
        <v>606</v>
      </c>
      <c r="J275" t="s">
        <v>361</v>
      </c>
      <c r="K275">
        <v>0</v>
      </c>
      <c r="L275" t="s">
        <v>282</v>
      </c>
      <c r="M275">
        <v>0</v>
      </c>
      <c r="N275" t="s">
        <v>300</v>
      </c>
      <c r="O275" t="s">
        <v>288</v>
      </c>
      <c r="P275" t="s">
        <v>284</v>
      </c>
    </row>
    <row r="276" spans="1:16" x14ac:dyDescent="0.25">
      <c r="A276" t="s">
        <v>276</v>
      </c>
      <c r="B276" t="s">
        <v>616</v>
      </c>
      <c r="C276" t="s">
        <v>617</v>
      </c>
      <c r="F276" t="s">
        <v>618</v>
      </c>
      <c r="H276" t="s">
        <v>616</v>
      </c>
      <c r="I276" t="s">
        <v>619</v>
      </c>
      <c r="J276" t="s">
        <v>281</v>
      </c>
      <c r="K276">
        <v>0</v>
      </c>
      <c r="L276" t="s">
        <v>282</v>
      </c>
      <c r="M276">
        <v>0</v>
      </c>
      <c r="N276" t="s">
        <v>283</v>
      </c>
      <c r="O276" t="s">
        <v>284</v>
      </c>
      <c r="P276" t="s">
        <v>284</v>
      </c>
    </row>
    <row r="277" spans="1:16" x14ac:dyDescent="0.25">
      <c r="A277" t="s">
        <v>276</v>
      </c>
      <c r="B277" t="s">
        <v>620</v>
      </c>
      <c r="C277" t="s">
        <v>621</v>
      </c>
      <c r="E277">
        <v>1</v>
      </c>
      <c r="F277" t="s">
        <v>622</v>
      </c>
      <c r="G277" t="s">
        <v>616</v>
      </c>
      <c r="H277" t="s">
        <v>620</v>
      </c>
      <c r="I277" t="s">
        <v>619</v>
      </c>
      <c r="J277" t="s">
        <v>281</v>
      </c>
      <c r="K277">
        <v>0</v>
      </c>
      <c r="L277" t="s">
        <v>338</v>
      </c>
      <c r="M277">
        <v>0</v>
      </c>
      <c r="N277" t="s">
        <v>283</v>
      </c>
      <c r="O277" t="s">
        <v>284</v>
      </c>
      <c r="P277" t="s">
        <v>284</v>
      </c>
    </row>
    <row r="278" spans="1:16" x14ac:dyDescent="0.25">
      <c r="A278" t="s">
        <v>276</v>
      </c>
      <c r="B278" t="s">
        <v>623</v>
      </c>
      <c r="C278" t="s">
        <v>624</v>
      </c>
      <c r="E278">
        <v>1</v>
      </c>
      <c r="F278" t="s">
        <v>625</v>
      </c>
      <c r="G278" t="s">
        <v>620</v>
      </c>
      <c r="H278" t="s">
        <v>623</v>
      </c>
      <c r="I278" t="s">
        <v>619</v>
      </c>
      <c r="J278" t="s">
        <v>281</v>
      </c>
      <c r="K278">
        <v>0</v>
      </c>
      <c r="L278" t="s">
        <v>342</v>
      </c>
      <c r="M278">
        <v>0</v>
      </c>
      <c r="N278" t="s">
        <v>283</v>
      </c>
      <c r="O278" t="s">
        <v>284</v>
      </c>
      <c r="P278" t="s">
        <v>284</v>
      </c>
    </row>
    <row r="279" spans="1:16" x14ac:dyDescent="0.25">
      <c r="A279" t="s">
        <v>276</v>
      </c>
      <c r="B279" t="s">
        <v>626</v>
      </c>
      <c r="C279" t="s">
        <v>627</v>
      </c>
      <c r="E279">
        <v>2</v>
      </c>
      <c r="F279" t="s">
        <v>628</v>
      </c>
      <c r="G279" t="s">
        <v>616</v>
      </c>
      <c r="H279" t="s">
        <v>626</v>
      </c>
      <c r="I279" t="s">
        <v>619</v>
      </c>
      <c r="J279" t="s">
        <v>281</v>
      </c>
      <c r="K279">
        <v>0</v>
      </c>
      <c r="L279" t="s">
        <v>282</v>
      </c>
      <c r="M279">
        <v>0</v>
      </c>
      <c r="N279" t="s">
        <v>283</v>
      </c>
      <c r="O279" t="s">
        <v>284</v>
      </c>
      <c r="P279" t="s">
        <v>284</v>
      </c>
    </row>
    <row r="281" spans="1:16" x14ac:dyDescent="0.25">
      <c r="A281" t="s">
        <v>276</v>
      </c>
      <c r="B281" t="s">
        <v>964</v>
      </c>
      <c r="C281" t="s">
        <v>963</v>
      </c>
      <c r="E281">
        <v>2</v>
      </c>
      <c r="F281" t="s">
        <v>501</v>
      </c>
      <c r="G281" t="s">
        <v>626</v>
      </c>
      <c r="H281" t="s">
        <v>500</v>
      </c>
      <c r="I281" t="s">
        <v>619</v>
      </c>
      <c r="J281" t="s">
        <v>502</v>
      </c>
      <c r="K281">
        <v>0</v>
      </c>
      <c r="L281" t="s">
        <v>282</v>
      </c>
      <c r="M281">
        <v>0</v>
      </c>
      <c r="N281" t="s">
        <v>283</v>
      </c>
      <c r="O281" t="s">
        <v>288</v>
      </c>
      <c r="P281" t="s">
        <v>284</v>
      </c>
    </row>
    <row r="282" spans="1:16" x14ac:dyDescent="0.25">
      <c r="A282" t="s">
        <v>276</v>
      </c>
      <c r="B282" t="s">
        <v>359</v>
      </c>
      <c r="C282" t="s">
        <v>167</v>
      </c>
      <c r="E282">
        <v>3</v>
      </c>
      <c r="F282" t="s">
        <v>360</v>
      </c>
      <c r="G282" t="s">
        <v>626</v>
      </c>
      <c r="H282" t="s">
        <v>359</v>
      </c>
      <c r="I282" t="s">
        <v>619</v>
      </c>
      <c r="J282" t="s">
        <v>361</v>
      </c>
      <c r="K282">
        <v>0</v>
      </c>
      <c r="L282" t="s">
        <v>282</v>
      </c>
      <c r="M282">
        <v>0</v>
      </c>
      <c r="N282" t="s">
        <v>300</v>
      </c>
      <c r="O282" t="s">
        <v>288</v>
      </c>
      <c r="P282" t="s">
        <v>284</v>
      </c>
    </row>
    <row r="283" spans="1:16" x14ac:dyDescent="0.25">
      <c r="A283" t="s">
        <v>276</v>
      </c>
      <c r="B283" t="s">
        <v>362</v>
      </c>
      <c r="C283" t="s">
        <v>168</v>
      </c>
      <c r="E283">
        <v>4</v>
      </c>
      <c r="F283" t="s">
        <v>363</v>
      </c>
      <c r="G283" t="s">
        <v>626</v>
      </c>
      <c r="H283" t="s">
        <v>362</v>
      </c>
      <c r="I283" t="s">
        <v>619</v>
      </c>
      <c r="J283" t="s">
        <v>361</v>
      </c>
      <c r="K283">
        <v>0</v>
      </c>
      <c r="L283" t="s">
        <v>282</v>
      </c>
      <c r="M283">
        <v>0</v>
      </c>
      <c r="N283" t="s">
        <v>300</v>
      </c>
      <c r="O283" t="s">
        <v>288</v>
      </c>
      <c r="P283" t="s">
        <v>284</v>
      </c>
    </row>
    <row r="284" spans="1:16" x14ac:dyDescent="0.25">
      <c r="A284" t="s">
        <v>276</v>
      </c>
      <c r="B284" t="s">
        <v>364</v>
      </c>
      <c r="C284" t="s">
        <v>169</v>
      </c>
      <c r="E284">
        <v>5</v>
      </c>
      <c r="F284" t="s">
        <v>365</v>
      </c>
      <c r="G284" t="s">
        <v>626</v>
      </c>
      <c r="H284" t="s">
        <v>364</v>
      </c>
      <c r="I284" t="s">
        <v>619</v>
      </c>
      <c r="J284" t="s">
        <v>361</v>
      </c>
      <c r="K284">
        <v>0</v>
      </c>
      <c r="L284" t="s">
        <v>282</v>
      </c>
      <c r="M284">
        <v>0</v>
      </c>
      <c r="N284" t="s">
        <v>300</v>
      </c>
      <c r="O284" t="s">
        <v>288</v>
      </c>
      <c r="P284" t="s">
        <v>284</v>
      </c>
    </row>
    <row r="285" spans="1:16" x14ac:dyDescent="0.25">
      <c r="A285" t="s">
        <v>276</v>
      </c>
      <c r="B285" t="s">
        <v>371</v>
      </c>
      <c r="C285" t="s">
        <v>372</v>
      </c>
      <c r="E285">
        <v>8</v>
      </c>
      <c r="F285" t="s">
        <v>373</v>
      </c>
      <c r="G285" t="s">
        <v>626</v>
      </c>
      <c r="H285" t="s">
        <v>371</v>
      </c>
      <c r="I285" t="s">
        <v>619</v>
      </c>
      <c r="J285" t="s">
        <v>281</v>
      </c>
      <c r="K285">
        <v>0</v>
      </c>
      <c r="L285" t="s">
        <v>282</v>
      </c>
      <c r="M285">
        <v>0</v>
      </c>
      <c r="N285" t="s">
        <v>283</v>
      </c>
      <c r="O285" t="s">
        <v>284</v>
      </c>
      <c r="P285" t="s">
        <v>284</v>
      </c>
    </row>
    <row r="286" spans="1:16" x14ac:dyDescent="0.25">
      <c r="A286" t="s">
        <v>276</v>
      </c>
      <c r="B286" t="s">
        <v>374</v>
      </c>
      <c r="C286" t="s">
        <v>172</v>
      </c>
      <c r="E286">
        <v>1</v>
      </c>
      <c r="F286" t="s">
        <v>375</v>
      </c>
      <c r="G286" t="s">
        <v>371</v>
      </c>
      <c r="H286" t="s">
        <v>374</v>
      </c>
      <c r="I286" t="s">
        <v>619</v>
      </c>
      <c r="J286" t="s">
        <v>376</v>
      </c>
      <c r="K286">
        <v>0</v>
      </c>
      <c r="L286" t="s">
        <v>282</v>
      </c>
      <c r="M286">
        <v>0</v>
      </c>
      <c r="N286" t="s">
        <v>300</v>
      </c>
      <c r="O286" t="s">
        <v>288</v>
      </c>
      <c r="P286" t="s">
        <v>284</v>
      </c>
    </row>
    <row r="287" spans="1:16" x14ac:dyDescent="0.25">
      <c r="A287" t="s">
        <v>276</v>
      </c>
      <c r="B287" t="s">
        <v>377</v>
      </c>
      <c r="C287" t="s">
        <v>173</v>
      </c>
      <c r="E287">
        <v>2</v>
      </c>
      <c r="F287" t="s">
        <v>378</v>
      </c>
      <c r="G287" t="s">
        <v>371</v>
      </c>
      <c r="H287" t="s">
        <v>377</v>
      </c>
      <c r="I287" t="s">
        <v>619</v>
      </c>
      <c r="J287" t="s">
        <v>376</v>
      </c>
      <c r="K287">
        <v>0</v>
      </c>
      <c r="L287" t="s">
        <v>282</v>
      </c>
      <c r="M287">
        <v>0</v>
      </c>
      <c r="N287" t="s">
        <v>300</v>
      </c>
      <c r="O287" t="s">
        <v>288</v>
      </c>
      <c r="P287" t="s">
        <v>284</v>
      </c>
    </row>
    <row r="288" spans="1:16" x14ac:dyDescent="0.25">
      <c r="A288" t="s">
        <v>276</v>
      </c>
      <c r="B288" t="s">
        <v>379</v>
      </c>
      <c r="C288" t="s">
        <v>380</v>
      </c>
      <c r="E288">
        <v>3</v>
      </c>
      <c r="F288" t="s">
        <v>381</v>
      </c>
      <c r="G288" t="s">
        <v>371</v>
      </c>
      <c r="H288" t="s">
        <v>379</v>
      </c>
      <c r="I288" t="s">
        <v>619</v>
      </c>
      <c r="J288" t="s">
        <v>376</v>
      </c>
      <c r="K288">
        <v>0</v>
      </c>
      <c r="L288" t="s">
        <v>282</v>
      </c>
      <c r="M288">
        <v>0</v>
      </c>
      <c r="N288" t="s">
        <v>300</v>
      </c>
      <c r="O288" t="s">
        <v>288</v>
      </c>
      <c r="P288" t="s">
        <v>284</v>
      </c>
    </row>
    <row r="289" spans="1:16" x14ac:dyDescent="0.25">
      <c r="A289" t="s">
        <v>276</v>
      </c>
      <c r="B289" t="s">
        <v>384</v>
      </c>
      <c r="C289" t="s">
        <v>176</v>
      </c>
      <c r="E289">
        <v>9</v>
      </c>
      <c r="F289" t="s">
        <v>385</v>
      </c>
      <c r="G289" t="s">
        <v>626</v>
      </c>
      <c r="H289" t="s">
        <v>384</v>
      </c>
      <c r="I289" t="s">
        <v>619</v>
      </c>
      <c r="J289" t="s">
        <v>361</v>
      </c>
      <c r="K289">
        <v>0</v>
      </c>
      <c r="L289" t="s">
        <v>282</v>
      </c>
      <c r="M289">
        <v>0</v>
      </c>
      <c r="N289" t="s">
        <v>300</v>
      </c>
      <c r="O289" t="s">
        <v>288</v>
      </c>
      <c r="P289" t="s">
        <v>284</v>
      </c>
    </row>
    <row r="290" spans="1:16" x14ac:dyDescent="0.25">
      <c r="A290" t="s">
        <v>276</v>
      </c>
      <c r="B290" t="s">
        <v>392</v>
      </c>
      <c r="C290" t="s">
        <v>393</v>
      </c>
      <c r="E290">
        <v>13</v>
      </c>
      <c r="F290" t="s">
        <v>394</v>
      </c>
      <c r="G290" t="s">
        <v>626</v>
      </c>
      <c r="H290" t="s">
        <v>392</v>
      </c>
      <c r="I290" t="s">
        <v>619</v>
      </c>
      <c r="J290" t="s">
        <v>281</v>
      </c>
      <c r="K290">
        <v>0</v>
      </c>
      <c r="L290" t="s">
        <v>282</v>
      </c>
      <c r="M290">
        <v>0</v>
      </c>
      <c r="N290" t="s">
        <v>283</v>
      </c>
      <c r="O290" t="s">
        <v>284</v>
      </c>
      <c r="P290" t="s">
        <v>284</v>
      </c>
    </row>
    <row r="291" spans="1:16" x14ac:dyDescent="0.25">
      <c r="A291" t="s">
        <v>276</v>
      </c>
      <c r="B291" t="s">
        <v>395</v>
      </c>
      <c r="C291" t="s">
        <v>180</v>
      </c>
      <c r="E291">
        <v>1</v>
      </c>
      <c r="F291" t="s">
        <v>396</v>
      </c>
      <c r="G291" t="s">
        <v>392</v>
      </c>
      <c r="H291" t="s">
        <v>395</v>
      </c>
      <c r="I291" t="s">
        <v>619</v>
      </c>
      <c r="J291" t="s">
        <v>361</v>
      </c>
      <c r="K291">
        <v>0</v>
      </c>
      <c r="L291" t="s">
        <v>282</v>
      </c>
      <c r="M291">
        <v>0</v>
      </c>
      <c r="N291" t="s">
        <v>300</v>
      </c>
      <c r="O291" t="s">
        <v>288</v>
      </c>
      <c r="P291" t="s">
        <v>284</v>
      </c>
    </row>
    <row r="292" spans="1:16" x14ac:dyDescent="0.25">
      <c r="A292" t="s">
        <v>276</v>
      </c>
      <c r="B292" t="s">
        <v>397</v>
      </c>
      <c r="C292" t="s">
        <v>181</v>
      </c>
      <c r="E292">
        <v>2</v>
      </c>
      <c r="F292" t="s">
        <v>482</v>
      </c>
      <c r="G292" t="s">
        <v>392</v>
      </c>
      <c r="H292" t="s">
        <v>397</v>
      </c>
      <c r="I292" t="s">
        <v>619</v>
      </c>
      <c r="J292" t="s">
        <v>370</v>
      </c>
      <c r="K292">
        <v>0</v>
      </c>
      <c r="L292" t="s">
        <v>282</v>
      </c>
      <c r="M292">
        <v>0</v>
      </c>
      <c r="N292" t="s">
        <v>300</v>
      </c>
      <c r="O292" t="s">
        <v>288</v>
      </c>
      <c r="P292" t="s">
        <v>284</v>
      </c>
    </row>
    <row r="293" spans="1:16" x14ac:dyDescent="0.25">
      <c r="A293" t="s">
        <v>276</v>
      </c>
      <c r="B293" t="s">
        <v>399</v>
      </c>
      <c r="C293" t="s">
        <v>400</v>
      </c>
      <c r="E293">
        <v>14</v>
      </c>
      <c r="F293" t="s">
        <v>401</v>
      </c>
      <c r="G293" t="s">
        <v>626</v>
      </c>
      <c r="H293" t="s">
        <v>399</v>
      </c>
      <c r="I293" t="s">
        <v>619</v>
      </c>
      <c r="J293" t="s">
        <v>281</v>
      </c>
      <c r="K293">
        <v>0</v>
      </c>
      <c r="L293" t="s">
        <v>282</v>
      </c>
      <c r="M293">
        <v>0</v>
      </c>
      <c r="N293" t="s">
        <v>283</v>
      </c>
      <c r="O293" t="s">
        <v>284</v>
      </c>
      <c r="P293" t="s">
        <v>284</v>
      </c>
    </row>
    <row r="294" spans="1:16" x14ac:dyDescent="0.25">
      <c r="A294" t="s">
        <v>276</v>
      </c>
      <c r="B294" t="s">
        <v>402</v>
      </c>
      <c r="C294" t="s">
        <v>182</v>
      </c>
      <c r="E294">
        <v>1</v>
      </c>
      <c r="F294" t="s">
        <v>403</v>
      </c>
      <c r="G294" t="s">
        <v>399</v>
      </c>
      <c r="H294" t="s">
        <v>402</v>
      </c>
      <c r="I294" t="s">
        <v>619</v>
      </c>
      <c r="J294" t="s">
        <v>361</v>
      </c>
      <c r="K294">
        <v>0</v>
      </c>
      <c r="L294" t="s">
        <v>282</v>
      </c>
      <c r="M294">
        <v>0</v>
      </c>
      <c r="N294" t="s">
        <v>300</v>
      </c>
      <c r="O294" t="s">
        <v>288</v>
      </c>
      <c r="P294" t="s">
        <v>284</v>
      </c>
    </row>
    <row r="295" spans="1:16" x14ac:dyDescent="0.25">
      <c r="A295" t="s">
        <v>276</v>
      </c>
      <c r="B295" t="s">
        <v>404</v>
      </c>
      <c r="C295" t="s">
        <v>183</v>
      </c>
      <c r="E295">
        <v>2</v>
      </c>
      <c r="F295" t="s">
        <v>405</v>
      </c>
      <c r="G295" t="s">
        <v>399</v>
      </c>
      <c r="H295" t="s">
        <v>404</v>
      </c>
      <c r="I295" t="s">
        <v>619</v>
      </c>
      <c r="J295" t="s">
        <v>370</v>
      </c>
      <c r="K295">
        <v>0</v>
      </c>
      <c r="L295" t="s">
        <v>282</v>
      </c>
      <c r="M295">
        <v>0</v>
      </c>
      <c r="N295" t="s">
        <v>300</v>
      </c>
      <c r="O295" t="s">
        <v>288</v>
      </c>
      <c r="P295" t="s">
        <v>284</v>
      </c>
    </row>
    <row r="296" spans="1:16" x14ac:dyDescent="0.25">
      <c r="A296" t="s">
        <v>276</v>
      </c>
      <c r="B296" t="s">
        <v>406</v>
      </c>
      <c r="C296" t="s">
        <v>184</v>
      </c>
      <c r="E296">
        <v>15</v>
      </c>
      <c r="F296" t="s">
        <v>407</v>
      </c>
      <c r="G296" t="s">
        <v>626</v>
      </c>
      <c r="H296" t="s">
        <v>406</v>
      </c>
      <c r="I296" t="s">
        <v>619</v>
      </c>
      <c r="J296" t="s">
        <v>361</v>
      </c>
      <c r="K296">
        <v>0</v>
      </c>
      <c r="L296" t="s">
        <v>282</v>
      </c>
      <c r="M296">
        <v>0</v>
      </c>
      <c r="N296" t="s">
        <v>300</v>
      </c>
      <c r="O296" t="s">
        <v>288</v>
      </c>
      <c r="P296" t="s">
        <v>284</v>
      </c>
    </row>
    <row r="297" spans="1:16" x14ac:dyDescent="0.25">
      <c r="A297" t="s">
        <v>276</v>
      </c>
      <c r="B297" t="s">
        <v>629</v>
      </c>
      <c r="C297" t="s">
        <v>630</v>
      </c>
      <c r="E297">
        <v>16</v>
      </c>
      <c r="F297" t="s">
        <v>631</v>
      </c>
      <c r="I297" t="s">
        <v>632</v>
      </c>
      <c r="J297" t="s">
        <v>281</v>
      </c>
      <c r="K297">
        <v>0</v>
      </c>
      <c r="L297" t="s">
        <v>282</v>
      </c>
      <c r="M297">
        <v>0</v>
      </c>
      <c r="N297" t="s">
        <v>283</v>
      </c>
      <c r="O297" t="s">
        <v>284</v>
      </c>
      <c r="P297" t="s">
        <v>284</v>
      </c>
    </row>
    <row r="298" spans="1:16" x14ac:dyDescent="0.25">
      <c r="A298" t="s">
        <v>276</v>
      </c>
      <c r="B298" t="s">
        <v>633</v>
      </c>
      <c r="C298" t="s">
        <v>634</v>
      </c>
      <c r="E298">
        <v>1</v>
      </c>
      <c r="F298" t="s">
        <v>635</v>
      </c>
      <c r="G298" t="s">
        <v>629</v>
      </c>
      <c r="H298" t="s">
        <v>633</v>
      </c>
      <c r="I298" t="s">
        <v>632</v>
      </c>
      <c r="J298" t="s">
        <v>281</v>
      </c>
      <c r="K298">
        <v>0</v>
      </c>
      <c r="L298" t="s">
        <v>338</v>
      </c>
      <c r="M298">
        <v>0</v>
      </c>
      <c r="N298" t="s">
        <v>283</v>
      </c>
      <c r="O298" t="s">
        <v>284</v>
      </c>
      <c r="P298" t="s">
        <v>284</v>
      </c>
    </row>
    <row r="299" spans="1:16" x14ac:dyDescent="0.25">
      <c r="A299" t="s">
        <v>276</v>
      </c>
      <c r="B299" t="s">
        <v>636</v>
      </c>
      <c r="C299" t="s">
        <v>637</v>
      </c>
      <c r="E299">
        <v>1</v>
      </c>
      <c r="F299" t="s">
        <v>638</v>
      </c>
      <c r="G299" t="s">
        <v>633</v>
      </c>
      <c r="H299" t="s">
        <v>636</v>
      </c>
      <c r="I299" t="s">
        <v>632</v>
      </c>
      <c r="J299" t="s">
        <v>281</v>
      </c>
      <c r="K299">
        <v>0</v>
      </c>
      <c r="L299" t="s">
        <v>342</v>
      </c>
      <c r="M299">
        <v>0</v>
      </c>
      <c r="N299" t="s">
        <v>283</v>
      </c>
      <c r="O299" t="s">
        <v>284</v>
      </c>
      <c r="P299" t="s">
        <v>284</v>
      </c>
    </row>
    <row r="300" spans="1:16" x14ac:dyDescent="0.25">
      <c r="A300" t="s">
        <v>276</v>
      </c>
      <c r="B300" t="s">
        <v>639</v>
      </c>
      <c r="C300" t="s">
        <v>640</v>
      </c>
      <c r="E300">
        <v>2</v>
      </c>
      <c r="F300" t="s">
        <v>641</v>
      </c>
      <c r="G300" t="s">
        <v>629</v>
      </c>
      <c r="H300" t="s">
        <v>639</v>
      </c>
      <c r="I300" t="s">
        <v>632</v>
      </c>
      <c r="J300" t="s">
        <v>281</v>
      </c>
      <c r="K300">
        <v>0</v>
      </c>
      <c r="L300" t="s">
        <v>282</v>
      </c>
      <c r="M300">
        <v>0</v>
      </c>
      <c r="N300" t="s">
        <v>283</v>
      </c>
      <c r="O300" t="s">
        <v>284</v>
      </c>
      <c r="P300" t="s">
        <v>284</v>
      </c>
    </row>
    <row r="302" spans="1:16" x14ac:dyDescent="0.25">
      <c r="A302" t="s">
        <v>276</v>
      </c>
      <c r="B302" t="s">
        <v>964</v>
      </c>
      <c r="C302" t="s">
        <v>963</v>
      </c>
      <c r="E302">
        <v>2</v>
      </c>
      <c r="F302" t="s">
        <v>501</v>
      </c>
      <c r="G302" t="s">
        <v>639</v>
      </c>
      <c r="H302" t="s">
        <v>500</v>
      </c>
      <c r="I302" t="s">
        <v>632</v>
      </c>
      <c r="J302" t="s">
        <v>502</v>
      </c>
      <c r="K302">
        <v>0</v>
      </c>
      <c r="L302" t="s">
        <v>282</v>
      </c>
      <c r="M302">
        <v>0</v>
      </c>
      <c r="N302" t="s">
        <v>283</v>
      </c>
      <c r="O302" t="s">
        <v>288</v>
      </c>
      <c r="P302" t="s">
        <v>284</v>
      </c>
    </row>
    <row r="303" spans="1:16" x14ac:dyDescent="0.25">
      <c r="A303" t="s">
        <v>276</v>
      </c>
      <c r="B303" t="s">
        <v>359</v>
      </c>
      <c r="C303" t="s">
        <v>167</v>
      </c>
      <c r="E303">
        <v>3</v>
      </c>
      <c r="F303" t="s">
        <v>360</v>
      </c>
      <c r="G303" t="s">
        <v>639</v>
      </c>
      <c r="H303" t="s">
        <v>359</v>
      </c>
      <c r="I303" t="s">
        <v>632</v>
      </c>
      <c r="J303" t="s">
        <v>361</v>
      </c>
      <c r="K303">
        <v>0</v>
      </c>
      <c r="L303" t="s">
        <v>282</v>
      </c>
      <c r="M303">
        <v>0</v>
      </c>
      <c r="N303" t="s">
        <v>300</v>
      </c>
      <c r="O303" t="s">
        <v>288</v>
      </c>
      <c r="P303" t="s">
        <v>284</v>
      </c>
    </row>
    <row r="304" spans="1:16" x14ac:dyDescent="0.25">
      <c r="A304" t="s">
        <v>276</v>
      </c>
      <c r="B304" t="s">
        <v>362</v>
      </c>
      <c r="C304" t="s">
        <v>168</v>
      </c>
      <c r="E304">
        <v>4</v>
      </c>
      <c r="F304" t="s">
        <v>363</v>
      </c>
      <c r="G304" t="s">
        <v>639</v>
      </c>
      <c r="H304" t="s">
        <v>362</v>
      </c>
      <c r="I304" t="s">
        <v>632</v>
      </c>
      <c r="J304" t="s">
        <v>361</v>
      </c>
      <c r="K304">
        <v>0</v>
      </c>
      <c r="L304" t="s">
        <v>282</v>
      </c>
      <c r="M304">
        <v>0</v>
      </c>
      <c r="N304" t="s">
        <v>300</v>
      </c>
      <c r="O304" t="s">
        <v>288</v>
      </c>
      <c r="P304" t="s">
        <v>284</v>
      </c>
    </row>
    <row r="305" spans="1:16" x14ac:dyDescent="0.25">
      <c r="A305" t="s">
        <v>276</v>
      </c>
      <c r="B305" t="s">
        <v>364</v>
      </c>
      <c r="C305" t="s">
        <v>169</v>
      </c>
      <c r="E305">
        <v>5</v>
      </c>
      <c r="F305" t="s">
        <v>365</v>
      </c>
      <c r="G305" t="s">
        <v>639</v>
      </c>
      <c r="H305" t="s">
        <v>364</v>
      </c>
      <c r="I305" t="s">
        <v>632</v>
      </c>
      <c r="J305" t="s">
        <v>361</v>
      </c>
      <c r="K305">
        <v>0</v>
      </c>
      <c r="L305" t="s">
        <v>282</v>
      </c>
      <c r="M305">
        <v>0</v>
      </c>
      <c r="N305" t="s">
        <v>300</v>
      </c>
      <c r="O305" t="s">
        <v>288</v>
      </c>
      <c r="P305" t="s">
        <v>284</v>
      </c>
    </row>
    <row r="306" spans="1:16" x14ac:dyDescent="0.25">
      <c r="A306" t="s">
        <v>276</v>
      </c>
      <c r="B306" t="s">
        <v>371</v>
      </c>
      <c r="C306" t="s">
        <v>372</v>
      </c>
      <c r="E306">
        <v>8</v>
      </c>
      <c r="F306" t="s">
        <v>373</v>
      </c>
      <c r="G306" t="s">
        <v>639</v>
      </c>
      <c r="H306" t="s">
        <v>371</v>
      </c>
      <c r="I306" t="s">
        <v>632</v>
      </c>
      <c r="J306" t="s">
        <v>281</v>
      </c>
      <c r="K306">
        <v>0</v>
      </c>
      <c r="L306" t="s">
        <v>282</v>
      </c>
      <c r="M306">
        <v>0</v>
      </c>
      <c r="N306" t="s">
        <v>283</v>
      </c>
      <c r="O306" t="s">
        <v>284</v>
      </c>
      <c r="P306" t="s">
        <v>284</v>
      </c>
    </row>
    <row r="307" spans="1:16" x14ac:dyDescent="0.25">
      <c r="A307" t="s">
        <v>276</v>
      </c>
      <c r="B307" t="s">
        <v>374</v>
      </c>
      <c r="C307" t="s">
        <v>172</v>
      </c>
      <c r="E307">
        <v>1</v>
      </c>
      <c r="F307" t="s">
        <v>375</v>
      </c>
      <c r="G307" t="s">
        <v>371</v>
      </c>
      <c r="H307" t="s">
        <v>374</v>
      </c>
      <c r="I307" t="s">
        <v>632</v>
      </c>
      <c r="J307" t="s">
        <v>376</v>
      </c>
      <c r="K307">
        <v>0</v>
      </c>
      <c r="L307" t="s">
        <v>282</v>
      </c>
      <c r="M307">
        <v>0</v>
      </c>
      <c r="N307" t="s">
        <v>300</v>
      </c>
      <c r="O307" t="s">
        <v>288</v>
      </c>
      <c r="P307" t="s">
        <v>284</v>
      </c>
    </row>
    <row r="308" spans="1:16" x14ac:dyDescent="0.25">
      <c r="A308" t="s">
        <v>276</v>
      </c>
      <c r="B308" t="s">
        <v>377</v>
      </c>
      <c r="C308" t="s">
        <v>173</v>
      </c>
      <c r="E308">
        <v>2</v>
      </c>
      <c r="F308" t="s">
        <v>378</v>
      </c>
      <c r="G308" t="s">
        <v>371</v>
      </c>
      <c r="H308" t="s">
        <v>377</v>
      </c>
      <c r="I308" t="s">
        <v>632</v>
      </c>
      <c r="J308" t="s">
        <v>376</v>
      </c>
      <c r="K308">
        <v>0</v>
      </c>
      <c r="L308" t="s">
        <v>282</v>
      </c>
      <c r="M308">
        <v>0</v>
      </c>
      <c r="N308" t="s">
        <v>300</v>
      </c>
      <c r="O308" t="s">
        <v>288</v>
      </c>
      <c r="P308" t="s">
        <v>284</v>
      </c>
    </row>
    <row r="309" spans="1:16" x14ac:dyDescent="0.25">
      <c r="A309" t="s">
        <v>276</v>
      </c>
      <c r="B309" t="s">
        <v>392</v>
      </c>
      <c r="C309" t="s">
        <v>393</v>
      </c>
      <c r="E309">
        <v>13</v>
      </c>
      <c r="F309" t="s">
        <v>394</v>
      </c>
      <c r="G309" t="s">
        <v>639</v>
      </c>
      <c r="H309" t="s">
        <v>392</v>
      </c>
      <c r="I309" t="s">
        <v>632</v>
      </c>
      <c r="J309" t="s">
        <v>281</v>
      </c>
      <c r="K309">
        <v>0</v>
      </c>
      <c r="L309" t="s">
        <v>282</v>
      </c>
      <c r="M309">
        <v>0</v>
      </c>
      <c r="N309" t="s">
        <v>283</v>
      </c>
      <c r="O309" t="s">
        <v>284</v>
      </c>
      <c r="P309" t="s">
        <v>284</v>
      </c>
    </row>
    <row r="310" spans="1:16" x14ac:dyDescent="0.25">
      <c r="A310" t="s">
        <v>276</v>
      </c>
      <c r="B310" t="s">
        <v>395</v>
      </c>
      <c r="C310" t="s">
        <v>180</v>
      </c>
      <c r="E310">
        <v>1</v>
      </c>
      <c r="F310" t="s">
        <v>396</v>
      </c>
      <c r="G310" t="s">
        <v>392</v>
      </c>
      <c r="H310" t="s">
        <v>395</v>
      </c>
      <c r="I310" t="s">
        <v>632</v>
      </c>
      <c r="J310" t="s">
        <v>361</v>
      </c>
      <c r="K310">
        <v>0</v>
      </c>
      <c r="L310" t="s">
        <v>282</v>
      </c>
      <c r="M310">
        <v>0</v>
      </c>
      <c r="N310" t="s">
        <v>300</v>
      </c>
      <c r="O310" t="s">
        <v>288</v>
      </c>
      <c r="P310" t="s">
        <v>284</v>
      </c>
    </row>
    <row r="311" spans="1:16" x14ac:dyDescent="0.25">
      <c r="A311" t="s">
        <v>276</v>
      </c>
      <c r="B311" t="s">
        <v>397</v>
      </c>
      <c r="C311" t="s">
        <v>181</v>
      </c>
      <c r="E311">
        <v>2</v>
      </c>
      <c r="F311" t="s">
        <v>482</v>
      </c>
      <c r="G311" t="s">
        <v>392</v>
      </c>
      <c r="H311" t="s">
        <v>397</v>
      </c>
      <c r="I311" t="s">
        <v>632</v>
      </c>
      <c r="J311" t="s">
        <v>370</v>
      </c>
      <c r="K311">
        <v>0</v>
      </c>
      <c r="L311" t="s">
        <v>282</v>
      </c>
      <c r="M311">
        <v>0</v>
      </c>
      <c r="N311" t="s">
        <v>300</v>
      </c>
      <c r="O311" t="s">
        <v>288</v>
      </c>
      <c r="P311" t="s">
        <v>284</v>
      </c>
    </row>
    <row r="312" spans="1:16" x14ac:dyDescent="0.25">
      <c r="A312" t="s">
        <v>276</v>
      </c>
      <c r="B312" t="s">
        <v>399</v>
      </c>
      <c r="C312" t="s">
        <v>400</v>
      </c>
      <c r="E312">
        <v>14</v>
      </c>
      <c r="F312" t="s">
        <v>401</v>
      </c>
      <c r="G312" t="s">
        <v>639</v>
      </c>
      <c r="H312" t="s">
        <v>399</v>
      </c>
      <c r="I312" t="s">
        <v>632</v>
      </c>
      <c r="J312" t="s">
        <v>281</v>
      </c>
      <c r="K312">
        <v>0</v>
      </c>
      <c r="L312" t="s">
        <v>282</v>
      </c>
      <c r="M312">
        <v>0</v>
      </c>
      <c r="N312" t="s">
        <v>283</v>
      </c>
      <c r="O312" t="s">
        <v>284</v>
      </c>
      <c r="P312" t="s">
        <v>284</v>
      </c>
    </row>
    <row r="313" spans="1:16" x14ac:dyDescent="0.25">
      <c r="A313" t="s">
        <v>276</v>
      </c>
      <c r="B313" t="s">
        <v>402</v>
      </c>
      <c r="C313" t="s">
        <v>182</v>
      </c>
      <c r="E313">
        <v>1</v>
      </c>
      <c r="F313" t="s">
        <v>403</v>
      </c>
      <c r="G313" t="s">
        <v>399</v>
      </c>
      <c r="H313" t="s">
        <v>402</v>
      </c>
      <c r="I313" t="s">
        <v>632</v>
      </c>
      <c r="J313" t="s">
        <v>361</v>
      </c>
      <c r="K313">
        <v>0</v>
      </c>
      <c r="L313" t="s">
        <v>282</v>
      </c>
      <c r="M313">
        <v>0</v>
      </c>
      <c r="N313" t="s">
        <v>300</v>
      </c>
      <c r="O313" t="s">
        <v>288</v>
      </c>
      <c r="P313" t="s">
        <v>284</v>
      </c>
    </row>
    <row r="314" spans="1:16" x14ac:dyDescent="0.25">
      <c r="A314" t="s">
        <v>276</v>
      </c>
      <c r="B314" t="s">
        <v>404</v>
      </c>
      <c r="C314" t="s">
        <v>183</v>
      </c>
      <c r="E314">
        <v>2</v>
      </c>
      <c r="F314" t="s">
        <v>405</v>
      </c>
      <c r="G314" t="s">
        <v>399</v>
      </c>
      <c r="H314" t="s">
        <v>404</v>
      </c>
      <c r="I314" t="s">
        <v>632</v>
      </c>
      <c r="J314" t="s">
        <v>370</v>
      </c>
      <c r="K314">
        <v>0</v>
      </c>
      <c r="L314" t="s">
        <v>282</v>
      </c>
      <c r="M314">
        <v>0</v>
      </c>
      <c r="N314" t="s">
        <v>300</v>
      </c>
      <c r="O314" t="s">
        <v>288</v>
      </c>
      <c r="P314" t="s">
        <v>284</v>
      </c>
    </row>
    <row r="315" spans="1:16" x14ac:dyDescent="0.25">
      <c r="A315" t="s">
        <v>276</v>
      </c>
      <c r="B315" t="s">
        <v>406</v>
      </c>
      <c r="C315" t="s">
        <v>184</v>
      </c>
      <c r="E315">
        <v>15</v>
      </c>
      <c r="F315" t="s">
        <v>407</v>
      </c>
      <c r="G315" t="s">
        <v>639</v>
      </c>
      <c r="H315" t="s">
        <v>406</v>
      </c>
      <c r="I315" t="s">
        <v>632</v>
      </c>
      <c r="J315" t="s">
        <v>361</v>
      </c>
      <c r="K315">
        <v>0</v>
      </c>
      <c r="L315" t="s">
        <v>282</v>
      </c>
      <c r="M315">
        <v>0</v>
      </c>
      <c r="N315" t="s">
        <v>300</v>
      </c>
      <c r="O315" t="s">
        <v>288</v>
      </c>
      <c r="P315" t="s">
        <v>284</v>
      </c>
    </row>
    <row r="316" spans="1:16" x14ac:dyDescent="0.25">
      <c r="A316" t="s">
        <v>276</v>
      </c>
      <c r="B316" t="s">
        <v>642</v>
      </c>
      <c r="C316" t="s">
        <v>643</v>
      </c>
      <c r="F316" t="s">
        <v>644</v>
      </c>
      <c r="H316" t="s">
        <v>642</v>
      </c>
      <c r="I316" t="s">
        <v>645</v>
      </c>
      <c r="J316" t="s">
        <v>281</v>
      </c>
      <c r="K316">
        <v>0</v>
      </c>
      <c r="L316" t="s">
        <v>282</v>
      </c>
      <c r="M316">
        <v>0</v>
      </c>
      <c r="N316" t="s">
        <v>283</v>
      </c>
      <c r="O316" t="s">
        <v>284</v>
      </c>
      <c r="P316" t="s">
        <v>284</v>
      </c>
    </row>
    <row r="317" spans="1:16" x14ac:dyDescent="0.25">
      <c r="A317" t="s">
        <v>276</v>
      </c>
      <c r="B317" t="s">
        <v>646</v>
      </c>
      <c r="C317" t="s">
        <v>647</v>
      </c>
      <c r="E317">
        <v>1</v>
      </c>
      <c r="F317" t="s">
        <v>648</v>
      </c>
      <c r="G317" t="s">
        <v>642</v>
      </c>
      <c r="H317" t="s">
        <v>646</v>
      </c>
      <c r="I317" t="s">
        <v>645</v>
      </c>
      <c r="J317" t="s">
        <v>281</v>
      </c>
      <c r="K317">
        <v>0</v>
      </c>
      <c r="L317" t="s">
        <v>338</v>
      </c>
      <c r="M317">
        <v>0</v>
      </c>
      <c r="N317" t="s">
        <v>283</v>
      </c>
      <c r="O317" t="s">
        <v>284</v>
      </c>
      <c r="P317" t="s">
        <v>284</v>
      </c>
    </row>
    <row r="318" spans="1:16" x14ac:dyDescent="0.25">
      <c r="A318" t="s">
        <v>276</v>
      </c>
      <c r="B318" t="s">
        <v>649</v>
      </c>
      <c r="C318" t="s">
        <v>650</v>
      </c>
      <c r="E318">
        <v>1</v>
      </c>
      <c r="F318" t="s">
        <v>651</v>
      </c>
      <c r="G318" t="s">
        <v>646</v>
      </c>
      <c r="H318" t="s">
        <v>649</v>
      </c>
      <c r="I318" t="s">
        <v>645</v>
      </c>
      <c r="J318" t="s">
        <v>281</v>
      </c>
      <c r="K318">
        <v>0</v>
      </c>
      <c r="L318" t="s">
        <v>342</v>
      </c>
      <c r="M318">
        <v>0</v>
      </c>
      <c r="N318" t="s">
        <v>283</v>
      </c>
      <c r="O318" t="s">
        <v>284</v>
      </c>
      <c r="P318" t="s">
        <v>284</v>
      </c>
    </row>
    <row r="319" spans="1:16" x14ac:dyDescent="0.25">
      <c r="A319" t="s">
        <v>276</v>
      </c>
      <c r="B319" t="s">
        <v>652</v>
      </c>
      <c r="C319" t="s">
        <v>653</v>
      </c>
      <c r="E319">
        <v>2</v>
      </c>
      <c r="F319" t="s">
        <v>654</v>
      </c>
      <c r="G319" t="s">
        <v>642</v>
      </c>
      <c r="H319" t="s">
        <v>652</v>
      </c>
      <c r="I319" t="s">
        <v>645</v>
      </c>
      <c r="J319" t="s">
        <v>281</v>
      </c>
      <c r="K319">
        <v>0</v>
      </c>
      <c r="L319" t="s">
        <v>282</v>
      </c>
      <c r="M319">
        <v>0</v>
      </c>
      <c r="N319" t="s">
        <v>283</v>
      </c>
      <c r="O319" t="s">
        <v>284</v>
      </c>
      <c r="P319" t="s">
        <v>284</v>
      </c>
    </row>
    <row r="321" spans="1:16" x14ac:dyDescent="0.25">
      <c r="A321" t="s">
        <v>276</v>
      </c>
      <c r="B321" t="s">
        <v>964</v>
      </c>
      <c r="C321" t="s">
        <v>963</v>
      </c>
      <c r="E321">
        <v>2</v>
      </c>
      <c r="F321" t="s">
        <v>501</v>
      </c>
      <c r="G321" t="s">
        <v>652</v>
      </c>
      <c r="H321" t="s">
        <v>500</v>
      </c>
      <c r="I321" t="s">
        <v>645</v>
      </c>
      <c r="J321" t="s">
        <v>502</v>
      </c>
      <c r="K321">
        <v>0</v>
      </c>
      <c r="L321" t="s">
        <v>282</v>
      </c>
      <c r="M321">
        <v>0</v>
      </c>
      <c r="N321" t="s">
        <v>283</v>
      </c>
      <c r="O321" t="s">
        <v>288</v>
      </c>
      <c r="P321" t="s">
        <v>284</v>
      </c>
    </row>
    <row r="322" spans="1:16" x14ac:dyDescent="0.25">
      <c r="A322" t="s">
        <v>276</v>
      </c>
      <c r="B322" t="s">
        <v>359</v>
      </c>
      <c r="C322" t="s">
        <v>167</v>
      </c>
      <c r="E322">
        <v>3</v>
      </c>
      <c r="F322" t="s">
        <v>360</v>
      </c>
      <c r="G322" t="s">
        <v>652</v>
      </c>
      <c r="H322" t="s">
        <v>359</v>
      </c>
      <c r="I322" t="s">
        <v>645</v>
      </c>
      <c r="J322" t="s">
        <v>361</v>
      </c>
      <c r="K322">
        <v>0</v>
      </c>
      <c r="L322" t="s">
        <v>282</v>
      </c>
      <c r="M322">
        <v>0</v>
      </c>
      <c r="N322" t="s">
        <v>300</v>
      </c>
      <c r="O322" t="s">
        <v>288</v>
      </c>
      <c r="P322" t="s">
        <v>284</v>
      </c>
    </row>
    <row r="323" spans="1:16" x14ac:dyDescent="0.25">
      <c r="A323" t="s">
        <v>276</v>
      </c>
      <c r="B323" t="s">
        <v>362</v>
      </c>
      <c r="C323" t="s">
        <v>168</v>
      </c>
      <c r="E323">
        <v>4</v>
      </c>
      <c r="F323" t="s">
        <v>363</v>
      </c>
      <c r="G323" t="s">
        <v>652</v>
      </c>
      <c r="H323" t="s">
        <v>362</v>
      </c>
      <c r="I323" t="s">
        <v>645</v>
      </c>
      <c r="J323" t="s">
        <v>361</v>
      </c>
      <c r="K323">
        <v>0</v>
      </c>
      <c r="L323" t="s">
        <v>282</v>
      </c>
      <c r="M323">
        <v>0</v>
      </c>
      <c r="N323" t="s">
        <v>300</v>
      </c>
      <c r="O323" t="s">
        <v>288</v>
      </c>
      <c r="P323" t="s">
        <v>284</v>
      </c>
    </row>
    <row r="324" spans="1:16" x14ac:dyDescent="0.25">
      <c r="A324" t="s">
        <v>276</v>
      </c>
      <c r="B324" t="s">
        <v>364</v>
      </c>
      <c r="C324" t="s">
        <v>169</v>
      </c>
      <c r="E324">
        <v>5</v>
      </c>
      <c r="F324" t="s">
        <v>365</v>
      </c>
      <c r="G324" t="s">
        <v>652</v>
      </c>
      <c r="H324" t="s">
        <v>364</v>
      </c>
      <c r="I324" t="s">
        <v>645</v>
      </c>
      <c r="J324" t="s">
        <v>361</v>
      </c>
      <c r="K324">
        <v>0</v>
      </c>
      <c r="L324" t="s">
        <v>282</v>
      </c>
      <c r="M324">
        <v>0</v>
      </c>
      <c r="N324" t="s">
        <v>300</v>
      </c>
      <c r="O324" t="s">
        <v>288</v>
      </c>
      <c r="P324" t="s">
        <v>284</v>
      </c>
    </row>
    <row r="325" spans="1:16" x14ac:dyDescent="0.25">
      <c r="A325" t="s">
        <v>276</v>
      </c>
      <c r="B325" t="s">
        <v>371</v>
      </c>
      <c r="C325" t="s">
        <v>372</v>
      </c>
      <c r="E325">
        <v>8</v>
      </c>
      <c r="F325" t="s">
        <v>373</v>
      </c>
      <c r="G325" t="s">
        <v>652</v>
      </c>
      <c r="H325" t="s">
        <v>371</v>
      </c>
      <c r="I325" t="s">
        <v>645</v>
      </c>
      <c r="J325" t="s">
        <v>281</v>
      </c>
      <c r="K325">
        <v>0</v>
      </c>
      <c r="L325" t="s">
        <v>282</v>
      </c>
      <c r="M325">
        <v>0</v>
      </c>
      <c r="N325" t="s">
        <v>283</v>
      </c>
      <c r="O325" t="s">
        <v>284</v>
      </c>
      <c r="P325" t="s">
        <v>284</v>
      </c>
    </row>
    <row r="326" spans="1:16" x14ac:dyDescent="0.25">
      <c r="A326" t="s">
        <v>276</v>
      </c>
      <c r="B326" t="s">
        <v>374</v>
      </c>
      <c r="C326" t="s">
        <v>172</v>
      </c>
      <c r="E326">
        <v>1</v>
      </c>
      <c r="F326" t="s">
        <v>375</v>
      </c>
      <c r="G326" t="s">
        <v>371</v>
      </c>
      <c r="H326" t="s">
        <v>374</v>
      </c>
      <c r="I326" t="s">
        <v>645</v>
      </c>
      <c r="J326" t="s">
        <v>376</v>
      </c>
      <c r="K326">
        <v>0</v>
      </c>
      <c r="L326" t="s">
        <v>282</v>
      </c>
      <c r="M326">
        <v>0</v>
      </c>
      <c r="N326" t="s">
        <v>300</v>
      </c>
      <c r="O326" t="s">
        <v>288</v>
      </c>
      <c r="P326" t="s">
        <v>284</v>
      </c>
    </row>
    <row r="327" spans="1:16" x14ac:dyDescent="0.25">
      <c r="A327" t="s">
        <v>276</v>
      </c>
      <c r="B327" t="s">
        <v>377</v>
      </c>
      <c r="C327" t="s">
        <v>173</v>
      </c>
      <c r="E327">
        <v>2</v>
      </c>
      <c r="F327" t="s">
        <v>378</v>
      </c>
      <c r="G327" t="s">
        <v>371</v>
      </c>
      <c r="H327" t="s">
        <v>377</v>
      </c>
      <c r="I327" t="s">
        <v>645</v>
      </c>
      <c r="J327" t="s">
        <v>376</v>
      </c>
      <c r="K327">
        <v>0</v>
      </c>
      <c r="L327" t="s">
        <v>282</v>
      </c>
      <c r="M327">
        <v>0</v>
      </c>
      <c r="N327" t="s">
        <v>300</v>
      </c>
      <c r="O327" t="s">
        <v>288</v>
      </c>
      <c r="P327" t="s">
        <v>284</v>
      </c>
    </row>
    <row r="328" spans="1:16" x14ac:dyDescent="0.25">
      <c r="A328" t="s">
        <v>276</v>
      </c>
      <c r="B328" t="s">
        <v>379</v>
      </c>
      <c r="C328" t="s">
        <v>380</v>
      </c>
      <c r="E328">
        <v>3</v>
      </c>
      <c r="F328" t="s">
        <v>381</v>
      </c>
      <c r="G328" t="s">
        <v>371</v>
      </c>
      <c r="H328" t="s">
        <v>379</v>
      </c>
      <c r="I328" t="s">
        <v>645</v>
      </c>
      <c r="J328" t="s">
        <v>376</v>
      </c>
      <c r="K328">
        <v>0</v>
      </c>
      <c r="L328" t="s">
        <v>282</v>
      </c>
      <c r="M328">
        <v>0</v>
      </c>
      <c r="N328" t="s">
        <v>300</v>
      </c>
      <c r="O328" t="s">
        <v>288</v>
      </c>
      <c r="P328" t="s">
        <v>284</v>
      </c>
    </row>
    <row r="329" spans="1:16" x14ac:dyDescent="0.25">
      <c r="A329" t="s">
        <v>276</v>
      </c>
      <c r="B329" t="s">
        <v>384</v>
      </c>
      <c r="C329" t="s">
        <v>176</v>
      </c>
      <c r="E329">
        <v>9</v>
      </c>
      <c r="F329" t="s">
        <v>385</v>
      </c>
      <c r="G329" t="s">
        <v>652</v>
      </c>
      <c r="H329" t="s">
        <v>384</v>
      </c>
      <c r="I329" t="s">
        <v>645</v>
      </c>
      <c r="J329" t="s">
        <v>361</v>
      </c>
      <c r="K329">
        <v>0</v>
      </c>
      <c r="L329" t="s">
        <v>282</v>
      </c>
      <c r="M329">
        <v>0</v>
      </c>
      <c r="N329" t="s">
        <v>300</v>
      </c>
      <c r="O329" t="s">
        <v>288</v>
      </c>
      <c r="P329" t="s">
        <v>284</v>
      </c>
    </row>
    <row r="330" spans="1:16" x14ac:dyDescent="0.25">
      <c r="A330" t="s">
        <v>276</v>
      </c>
      <c r="B330" t="s">
        <v>392</v>
      </c>
      <c r="C330" t="s">
        <v>393</v>
      </c>
      <c r="E330">
        <v>13</v>
      </c>
      <c r="F330" t="s">
        <v>394</v>
      </c>
      <c r="G330" t="s">
        <v>652</v>
      </c>
      <c r="H330" t="s">
        <v>392</v>
      </c>
      <c r="I330" t="s">
        <v>645</v>
      </c>
      <c r="J330" t="s">
        <v>281</v>
      </c>
      <c r="K330">
        <v>0</v>
      </c>
      <c r="L330" t="s">
        <v>282</v>
      </c>
      <c r="M330">
        <v>0</v>
      </c>
      <c r="N330" t="s">
        <v>283</v>
      </c>
      <c r="O330" t="s">
        <v>284</v>
      </c>
      <c r="P330" t="s">
        <v>284</v>
      </c>
    </row>
    <row r="331" spans="1:16" x14ac:dyDescent="0.25">
      <c r="A331" t="s">
        <v>276</v>
      </c>
      <c r="B331" t="s">
        <v>395</v>
      </c>
      <c r="C331" t="s">
        <v>180</v>
      </c>
      <c r="E331">
        <v>1</v>
      </c>
      <c r="F331" t="s">
        <v>396</v>
      </c>
      <c r="G331" t="s">
        <v>392</v>
      </c>
      <c r="H331" t="s">
        <v>395</v>
      </c>
      <c r="I331" t="s">
        <v>645</v>
      </c>
      <c r="J331" t="s">
        <v>361</v>
      </c>
      <c r="K331">
        <v>0</v>
      </c>
      <c r="L331" t="s">
        <v>282</v>
      </c>
      <c r="M331">
        <v>0</v>
      </c>
      <c r="N331" t="s">
        <v>300</v>
      </c>
      <c r="O331" t="s">
        <v>288</v>
      </c>
      <c r="P331" t="s">
        <v>284</v>
      </c>
    </row>
    <row r="332" spans="1:16" x14ac:dyDescent="0.25">
      <c r="A332" t="s">
        <v>276</v>
      </c>
      <c r="B332" t="s">
        <v>397</v>
      </c>
      <c r="C332" t="s">
        <v>181</v>
      </c>
      <c r="E332">
        <v>2</v>
      </c>
      <c r="F332" t="s">
        <v>482</v>
      </c>
      <c r="G332" t="s">
        <v>392</v>
      </c>
      <c r="H332" t="s">
        <v>397</v>
      </c>
      <c r="I332" t="s">
        <v>645</v>
      </c>
      <c r="J332" t="s">
        <v>370</v>
      </c>
      <c r="K332">
        <v>0</v>
      </c>
      <c r="L332" t="s">
        <v>282</v>
      </c>
      <c r="M332">
        <v>0</v>
      </c>
      <c r="N332" t="s">
        <v>300</v>
      </c>
      <c r="O332" t="s">
        <v>288</v>
      </c>
      <c r="P332" t="s">
        <v>284</v>
      </c>
    </row>
    <row r="333" spans="1:16" x14ac:dyDescent="0.25">
      <c r="A333" t="s">
        <v>276</v>
      </c>
      <c r="B333" t="s">
        <v>399</v>
      </c>
      <c r="C333" t="s">
        <v>400</v>
      </c>
      <c r="E333">
        <v>14</v>
      </c>
      <c r="F333" t="s">
        <v>401</v>
      </c>
      <c r="G333" t="s">
        <v>652</v>
      </c>
      <c r="H333" t="s">
        <v>399</v>
      </c>
      <c r="I333" t="s">
        <v>645</v>
      </c>
      <c r="J333" t="s">
        <v>281</v>
      </c>
      <c r="K333">
        <v>0</v>
      </c>
      <c r="L333" t="s">
        <v>282</v>
      </c>
      <c r="M333">
        <v>0</v>
      </c>
      <c r="N333" t="s">
        <v>283</v>
      </c>
      <c r="O333" t="s">
        <v>284</v>
      </c>
      <c r="P333" t="s">
        <v>284</v>
      </c>
    </row>
    <row r="334" spans="1:16" x14ac:dyDescent="0.25">
      <c r="A334" t="s">
        <v>276</v>
      </c>
      <c r="B334" t="s">
        <v>402</v>
      </c>
      <c r="C334" t="s">
        <v>182</v>
      </c>
      <c r="E334">
        <v>1</v>
      </c>
      <c r="F334" t="s">
        <v>403</v>
      </c>
      <c r="G334" t="s">
        <v>399</v>
      </c>
      <c r="H334" t="s">
        <v>402</v>
      </c>
      <c r="I334" t="s">
        <v>645</v>
      </c>
      <c r="J334" t="s">
        <v>361</v>
      </c>
      <c r="K334">
        <v>0</v>
      </c>
      <c r="L334" t="s">
        <v>282</v>
      </c>
      <c r="M334">
        <v>0</v>
      </c>
      <c r="N334" t="s">
        <v>300</v>
      </c>
      <c r="O334" t="s">
        <v>288</v>
      </c>
      <c r="P334" t="s">
        <v>284</v>
      </c>
    </row>
    <row r="335" spans="1:16" x14ac:dyDescent="0.25">
      <c r="A335" t="s">
        <v>276</v>
      </c>
      <c r="B335" t="s">
        <v>404</v>
      </c>
      <c r="C335" t="s">
        <v>183</v>
      </c>
      <c r="E335">
        <v>2</v>
      </c>
      <c r="F335" t="s">
        <v>405</v>
      </c>
      <c r="G335" t="s">
        <v>399</v>
      </c>
      <c r="H335" t="s">
        <v>404</v>
      </c>
      <c r="I335" t="s">
        <v>645</v>
      </c>
      <c r="J335" t="s">
        <v>370</v>
      </c>
      <c r="K335">
        <v>0</v>
      </c>
      <c r="L335" t="s">
        <v>282</v>
      </c>
      <c r="M335">
        <v>0</v>
      </c>
      <c r="N335" t="s">
        <v>300</v>
      </c>
      <c r="O335" t="s">
        <v>288</v>
      </c>
      <c r="P335" t="s">
        <v>284</v>
      </c>
    </row>
    <row r="336" spans="1:16" x14ac:dyDescent="0.25">
      <c r="A336" t="s">
        <v>276</v>
      </c>
      <c r="B336" t="s">
        <v>406</v>
      </c>
      <c r="C336" t="s">
        <v>184</v>
      </c>
      <c r="E336">
        <v>15</v>
      </c>
      <c r="F336" t="s">
        <v>407</v>
      </c>
      <c r="G336" t="s">
        <v>652</v>
      </c>
      <c r="H336" t="s">
        <v>406</v>
      </c>
      <c r="I336" t="s">
        <v>645</v>
      </c>
      <c r="J336" t="s">
        <v>361</v>
      </c>
      <c r="K336">
        <v>0</v>
      </c>
      <c r="L336" t="s">
        <v>282</v>
      </c>
      <c r="M336">
        <v>0</v>
      </c>
      <c r="N336" t="s">
        <v>300</v>
      </c>
      <c r="O336" t="s">
        <v>288</v>
      </c>
      <c r="P336" t="s">
        <v>284</v>
      </c>
    </row>
    <row r="337" spans="1:16" x14ac:dyDescent="0.25">
      <c r="A337" t="s">
        <v>276</v>
      </c>
      <c r="B337" t="s">
        <v>655</v>
      </c>
      <c r="C337" t="s">
        <v>656</v>
      </c>
      <c r="E337">
        <v>16</v>
      </c>
      <c r="F337" t="s">
        <v>657</v>
      </c>
      <c r="H337" t="s">
        <v>655</v>
      </c>
      <c r="I337" t="s">
        <v>658</v>
      </c>
      <c r="J337" t="s">
        <v>281</v>
      </c>
      <c r="K337">
        <v>0</v>
      </c>
      <c r="L337" t="s">
        <v>282</v>
      </c>
      <c r="M337">
        <v>0</v>
      </c>
      <c r="N337" t="s">
        <v>283</v>
      </c>
      <c r="O337" t="s">
        <v>284</v>
      </c>
      <c r="P337" t="s">
        <v>284</v>
      </c>
    </row>
    <row r="338" spans="1:16" x14ac:dyDescent="0.25">
      <c r="A338" t="s">
        <v>276</v>
      </c>
      <c r="B338" t="s">
        <v>659</v>
      </c>
      <c r="C338" t="s">
        <v>660</v>
      </c>
      <c r="E338">
        <v>1</v>
      </c>
      <c r="F338" t="s">
        <v>661</v>
      </c>
      <c r="G338" t="s">
        <v>655</v>
      </c>
      <c r="H338" t="s">
        <v>659</v>
      </c>
      <c r="I338" t="s">
        <v>658</v>
      </c>
      <c r="J338" t="s">
        <v>281</v>
      </c>
      <c r="K338">
        <v>0</v>
      </c>
      <c r="L338" t="s">
        <v>338</v>
      </c>
      <c r="M338">
        <v>0</v>
      </c>
      <c r="N338" t="s">
        <v>283</v>
      </c>
      <c r="O338" t="s">
        <v>284</v>
      </c>
      <c r="P338" t="s">
        <v>284</v>
      </c>
    </row>
    <row r="339" spans="1:16" x14ac:dyDescent="0.25">
      <c r="A339" t="s">
        <v>276</v>
      </c>
      <c r="B339" t="s">
        <v>662</v>
      </c>
      <c r="C339" t="s">
        <v>663</v>
      </c>
      <c r="E339">
        <v>1</v>
      </c>
      <c r="F339" t="s">
        <v>664</v>
      </c>
      <c r="G339" t="s">
        <v>659</v>
      </c>
      <c r="H339" t="s">
        <v>662</v>
      </c>
      <c r="I339" t="s">
        <v>658</v>
      </c>
      <c r="J339" t="s">
        <v>281</v>
      </c>
      <c r="K339">
        <v>0</v>
      </c>
      <c r="L339" t="s">
        <v>342</v>
      </c>
      <c r="M339">
        <v>0</v>
      </c>
      <c r="N339" t="s">
        <v>283</v>
      </c>
      <c r="O339" t="s">
        <v>284</v>
      </c>
      <c r="P339" t="s">
        <v>284</v>
      </c>
    </row>
    <row r="340" spans="1:16" x14ac:dyDescent="0.25">
      <c r="A340" t="s">
        <v>276</v>
      </c>
      <c r="B340" t="s">
        <v>665</v>
      </c>
      <c r="C340" t="s">
        <v>666</v>
      </c>
      <c r="E340">
        <v>2</v>
      </c>
      <c r="F340" t="s">
        <v>667</v>
      </c>
      <c r="G340" t="s">
        <v>655</v>
      </c>
      <c r="H340" t="s">
        <v>665</v>
      </c>
      <c r="I340" t="s">
        <v>658</v>
      </c>
      <c r="J340" t="s">
        <v>281</v>
      </c>
      <c r="K340">
        <v>0</v>
      </c>
      <c r="L340" t="s">
        <v>282</v>
      </c>
      <c r="M340">
        <v>0</v>
      </c>
      <c r="N340" t="s">
        <v>283</v>
      </c>
      <c r="O340" t="s">
        <v>284</v>
      </c>
      <c r="P340" t="s">
        <v>284</v>
      </c>
    </row>
    <row r="342" spans="1:16" x14ac:dyDescent="0.25">
      <c r="A342" t="s">
        <v>276</v>
      </c>
      <c r="B342" t="s">
        <v>964</v>
      </c>
      <c r="C342" t="s">
        <v>963</v>
      </c>
      <c r="E342">
        <v>2</v>
      </c>
      <c r="F342" t="s">
        <v>501</v>
      </c>
      <c r="G342" t="s">
        <v>665</v>
      </c>
      <c r="H342" t="s">
        <v>500</v>
      </c>
      <c r="I342" t="s">
        <v>658</v>
      </c>
      <c r="J342" t="s">
        <v>502</v>
      </c>
      <c r="K342">
        <v>0</v>
      </c>
      <c r="L342" t="s">
        <v>282</v>
      </c>
      <c r="M342">
        <v>0</v>
      </c>
      <c r="N342" t="s">
        <v>283</v>
      </c>
      <c r="O342" t="s">
        <v>288</v>
      </c>
      <c r="P342" t="s">
        <v>284</v>
      </c>
    </row>
    <row r="343" spans="1:16" x14ac:dyDescent="0.25">
      <c r="A343" t="s">
        <v>276</v>
      </c>
      <c r="B343" t="s">
        <v>359</v>
      </c>
      <c r="C343" t="s">
        <v>167</v>
      </c>
      <c r="E343">
        <v>3</v>
      </c>
      <c r="F343" t="s">
        <v>360</v>
      </c>
      <c r="G343" t="s">
        <v>665</v>
      </c>
      <c r="H343" t="s">
        <v>359</v>
      </c>
      <c r="I343" t="s">
        <v>658</v>
      </c>
      <c r="J343" t="s">
        <v>361</v>
      </c>
      <c r="K343">
        <v>0</v>
      </c>
      <c r="L343" t="s">
        <v>282</v>
      </c>
      <c r="M343">
        <v>0</v>
      </c>
      <c r="N343" t="s">
        <v>300</v>
      </c>
      <c r="O343" t="s">
        <v>288</v>
      </c>
      <c r="P343" t="s">
        <v>284</v>
      </c>
    </row>
    <row r="344" spans="1:16" x14ac:dyDescent="0.25">
      <c r="A344" t="s">
        <v>276</v>
      </c>
      <c r="B344" t="s">
        <v>362</v>
      </c>
      <c r="C344" t="s">
        <v>168</v>
      </c>
      <c r="E344">
        <v>4</v>
      </c>
      <c r="F344" t="s">
        <v>363</v>
      </c>
      <c r="G344" t="s">
        <v>665</v>
      </c>
      <c r="H344" t="s">
        <v>362</v>
      </c>
      <c r="I344" t="s">
        <v>658</v>
      </c>
      <c r="J344" t="s">
        <v>361</v>
      </c>
      <c r="K344">
        <v>0</v>
      </c>
      <c r="L344" t="s">
        <v>282</v>
      </c>
      <c r="M344">
        <v>0</v>
      </c>
      <c r="N344" t="s">
        <v>300</v>
      </c>
      <c r="O344" t="s">
        <v>288</v>
      </c>
      <c r="P344" t="s">
        <v>284</v>
      </c>
    </row>
    <row r="345" spans="1:16" x14ac:dyDescent="0.25">
      <c r="A345" t="s">
        <v>276</v>
      </c>
      <c r="B345" t="s">
        <v>364</v>
      </c>
      <c r="C345" t="s">
        <v>169</v>
      </c>
      <c r="E345">
        <v>5</v>
      </c>
      <c r="F345" t="s">
        <v>365</v>
      </c>
      <c r="G345" t="s">
        <v>665</v>
      </c>
      <c r="H345" t="s">
        <v>364</v>
      </c>
      <c r="I345" t="s">
        <v>658</v>
      </c>
      <c r="J345" t="s">
        <v>361</v>
      </c>
      <c r="K345">
        <v>0</v>
      </c>
      <c r="L345" t="s">
        <v>282</v>
      </c>
      <c r="M345">
        <v>0</v>
      </c>
      <c r="N345" t="s">
        <v>300</v>
      </c>
      <c r="O345" t="s">
        <v>288</v>
      </c>
      <c r="P345" t="s">
        <v>284</v>
      </c>
    </row>
    <row r="346" spans="1:16" x14ac:dyDescent="0.25">
      <c r="A346" t="s">
        <v>276</v>
      </c>
      <c r="B346" t="s">
        <v>371</v>
      </c>
      <c r="C346" t="s">
        <v>372</v>
      </c>
      <c r="E346">
        <v>8</v>
      </c>
      <c r="F346" t="s">
        <v>373</v>
      </c>
      <c r="G346" t="s">
        <v>665</v>
      </c>
      <c r="H346" t="s">
        <v>371</v>
      </c>
      <c r="I346" t="s">
        <v>658</v>
      </c>
      <c r="J346" t="s">
        <v>281</v>
      </c>
      <c r="K346">
        <v>0</v>
      </c>
      <c r="L346" t="s">
        <v>282</v>
      </c>
      <c r="M346">
        <v>0</v>
      </c>
      <c r="N346" t="s">
        <v>283</v>
      </c>
      <c r="O346" t="s">
        <v>284</v>
      </c>
      <c r="P346" t="s">
        <v>284</v>
      </c>
    </row>
    <row r="347" spans="1:16" x14ac:dyDescent="0.25">
      <c r="A347" t="s">
        <v>276</v>
      </c>
      <c r="B347" t="s">
        <v>374</v>
      </c>
      <c r="C347" t="s">
        <v>172</v>
      </c>
      <c r="E347">
        <v>1</v>
      </c>
      <c r="F347" t="s">
        <v>375</v>
      </c>
      <c r="G347" t="s">
        <v>371</v>
      </c>
      <c r="H347" t="s">
        <v>374</v>
      </c>
      <c r="I347" t="s">
        <v>658</v>
      </c>
      <c r="J347" t="s">
        <v>376</v>
      </c>
      <c r="K347">
        <v>0</v>
      </c>
      <c r="L347" t="s">
        <v>282</v>
      </c>
      <c r="M347">
        <v>0</v>
      </c>
      <c r="N347" t="s">
        <v>300</v>
      </c>
      <c r="O347" t="s">
        <v>288</v>
      </c>
      <c r="P347" t="s">
        <v>284</v>
      </c>
    </row>
    <row r="348" spans="1:16" x14ac:dyDescent="0.25">
      <c r="A348" t="s">
        <v>276</v>
      </c>
      <c r="B348" t="s">
        <v>377</v>
      </c>
      <c r="C348" t="s">
        <v>173</v>
      </c>
      <c r="E348">
        <v>2</v>
      </c>
      <c r="F348" t="s">
        <v>378</v>
      </c>
      <c r="G348" t="s">
        <v>371</v>
      </c>
      <c r="H348" t="s">
        <v>377</v>
      </c>
      <c r="I348" t="s">
        <v>658</v>
      </c>
      <c r="J348" t="s">
        <v>376</v>
      </c>
      <c r="K348">
        <v>0</v>
      </c>
      <c r="L348" t="s">
        <v>282</v>
      </c>
      <c r="M348">
        <v>0</v>
      </c>
      <c r="N348" t="s">
        <v>300</v>
      </c>
      <c r="O348" t="s">
        <v>288</v>
      </c>
      <c r="P348" t="s">
        <v>284</v>
      </c>
    </row>
    <row r="349" spans="1:16" x14ac:dyDescent="0.25">
      <c r="A349" t="s">
        <v>276</v>
      </c>
      <c r="B349" t="s">
        <v>379</v>
      </c>
      <c r="C349" t="s">
        <v>380</v>
      </c>
      <c r="E349">
        <v>3</v>
      </c>
      <c r="F349" t="s">
        <v>381</v>
      </c>
      <c r="G349" t="s">
        <v>371</v>
      </c>
      <c r="H349" t="s">
        <v>379</v>
      </c>
      <c r="I349" t="s">
        <v>658</v>
      </c>
      <c r="J349" t="s">
        <v>376</v>
      </c>
      <c r="K349">
        <v>0</v>
      </c>
      <c r="L349" t="s">
        <v>282</v>
      </c>
      <c r="M349">
        <v>0</v>
      </c>
      <c r="N349" t="s">
        <v>300</v>
      </c>
      <c r="O349" t="s">
        <v>288</v>
      </c>
      <c r="P349" t="s">
        <v>284</v>
      </c>
    </row>
    <row r="350" spans="1:16" x14ac:dyDescent="0.25">
      <c r="A350" t="s">
        <v>276</v>
      </c>
      <c r="B350" t="s">
        <v>384</v>
      </c>
      <c r="C350" t="s">
        <v>176</v>
      </c>
      <c r="E350">
        <v>9</v>
      </c>
      <c r="F350" t="s">
        <v>385</v>
      </c>
      <c r="G350" t="s">
        <v>665</v>
      </c>
      <c r="H350" t="s">
        <v>384</v>
      </c>
      <c r="I350" t="s">
        <v>658</v>
      </c>
      <c r="J350" t="s">
        <v>361</v>
      </c>
      <c r="K350">
        <v>0</v>
      </c>
      <c r="L350" t="s">
        <v>282</v>
      </c>
      <c r="M350">
        <v>0</v>
      </c>
      <c r="N350" t="s">
        <v>300</v>
      </c>
      <c r="O350" t="s">
        <v>288</v>
      </c>
      <c r="P350" t="s">
        <v>284</v>
      </c>
    </row>
    <row r="351" spans="1:16" x14ac:dyDescent="0.25">
      <c r="A351" t="s">
        <v>276</v>
      </c>
      <c r="B351" t="s">
        <v>392</v>
      </c>
      <c r="C351" t="s">
        <v>393</v>
      </c>
      <c r="E351">
        <v>13</v>
      </c>
      <c r="F351" t="s">
        <v>394</v>
      </c>
      <c r="G351" t="s">
        <v>665</v>
      </c>
      <c r="H351" t="s">
        <v>392</v>
      </c>
      <c r="I351" t="s">
        <v>658</v>
      </c>
      <c r="J351" t="s">
        <v>281</v>
      </c>
      <c r="K351">
        <v>0</v>
      </c>
      <c r="L351" t="s">
        <v>282</v>
      </c>
      <c r="M351">
        <v>0</v>
      </c>
      <c r="N351" t="s">
        <v>283</v>
      </c>
      <c r="O351" t="s">
        <v>284</v>
      </c>
      <c r="P351" t="s">
        <v>284</v>
      </c>
    </row>
    <row r="352" spans="1:16" x14ac:dyDescent="0.25">
      <c r="A352" t="s">
        <v>276</v>
      </c>
      <c r="B352" t="s">
        <v>395</v>
      </c>
      <c r="C352" t="s">
        <v>180</v>
      </c>
      <c r="E352">
        <v>1</v>
      </c>
      <c r="F352" t="s">
        <v>396</v>
      </c>
      <c r="G352" t="s">
        <v>392</v>
      </c>
      <c r="H352" t="s">
        <v>395</v>
      </c>
      <c r="I352" t="s">
        <v>658</v>
      </c>
      <c r="J352" t="s">
        <v>361</v>
      </c>
      <c r="K352">
        <v>0</v>
      </c>
      <c r="L352" t="s">
        <v>282</v>
      </c>
      <c r="M352">
        <v>0</v>
      </c>
      <c r="N352" t="s">
        <v>300</v>
      </c>
      <c r="O352" t="s">
        <v>288</v>
      </c>
      <c r="P352" t="s">
        <v>284</v>
      </c>
    </row>
    <row r="353" spans="1:16" x14ac:dyDescent="0.25">
      <c r="A353" t="s">
        <v>276</v>
      </c>
      <c r="B353" t="s">
        <v>397</v>
      </c>
      <c r="C353" t="s">
        <v>181</v>
      </c>
      <c r="E353">
        <v>2</v>
      </c>
      <c r="F353" t="s">
        <v>482</v>
      </c>
      <c r="G353" t="s">
        <v>392</v>
      </c>
      <c r="H353" t="s">
        <v>397</v>
      </c>
      <c r="I353" t="s">
        <v>658</v>
      </c>
      <c r="J353" t="s">
        <v>370</v>
      </c>
      <c r="K353">
        <v>0</v>
      </c>
      <c r="L353" t="s">
        <v>282</v>
      </c>
      <c r="M353">
        <v>0</v>
      </c>
      <c r="N353" t="s">
        <v>300</v>
      </c>
      <c r="O353" t="s">
        <v>288</v>
      </c>
      <c r="P353" t="s">
        <v>284</v>
      </c>
    </row>
    <row r="354" spans="1:16" x14ac:dyDescent="0.25">
      <c r="A354" t="s">
        <v>276</v>
      </c>
      <c r="B354" t="s">
        <v>399</v>
      </c>
      <c r="C354" t="s">
        <v>400</v>
      </c>
      <c r="E354">
        <v>14</v>
      </c>
      <c r="F354" t="s">
        <v>401</v>
      </c>
      <c r="G354" t="s">
        <v>665</v>
      </c>
      <c r="H354" t="s">
        <v>399</v>
      </c>
      <c r="I354" t="s">
        <v>658</v>
      </c>
      <c r="J354" t="s">
        <v>281</v>
      </c>
      <c r="K354">
        <v>0</v>
      </c>
      <c r="L354" t="s">
        <v>282</v>
      </c>
      <c r="M354">
        <v>0</v>
      </c>
      <c r="N354" t="s">
        <v>283</v>
      </c>
      <c r="O354" t="s">
        <v>284</v>
      </c>
      <c r="P354" t="s">
        <v>284</v>
      </c>
    </row>
    <row r="355" spans="1:16" x14ac:dyDescent="0.25">
      <c r="A355" t="s">
        <v>276</v>
      </c>
      <c r="B355" t="s">
        <v>402</v>
      </c>
      <c r="C355" t="s">
        <v>182</v>
      </c>
      <c r="E355">
        <v>1</v>
      </c>
      <c r="F355" t="s">
        <v>403</v>
      </c>
      <c r="G355" t="s">
        <v>399</v>
      </c>
      <c r="H355" t="s">
        <v>402</v>
      </c>
      <c r="I355" t="s">
        <v>658</v>
      </c>
      <c r="J355" t="s">
        <v>361</v>
      </c>
      <c r="K355">
        <v>0</v>
      </c>
      <c r="L355" t="s">
        <v>282</v>
      </c>
      <c r="M355">
        <v>0</v>
      </c>
      <c r="N355" t="s">
        <v>300</v>
      </c>
      <c r="O355" t="s">
        <v>288</v>
      </c>
      <c r="P355" t="s">
        <v>284</v>
      </c>
    </row>
    <row r="356" spans="1:16" x14ac:dyDescent="0.25">
      <c r="A356" t="s">
        <v>276</v>
      </c>
      <c r="B356" t="s">
        <v>404</v>
      </c>
      <c r="C356" t="s">
        <v>183</v>
      </c>
      <c r="E356">
        <v>2</v>
      </c>
      <c r="F356" t="s">
        <v>405</v>
      </c>
      <c r="G356" t="s">
        <v>399</v>
      </c>
      <c r="H356" t="s">
        <v>404</v>
      </c>
      <c r="I356" t="s">
        <v>658</v>
      </c>
      <c r="J356" t="s">
        <v>370</v>
      </c>
      <c r="K356">
        <v>0</v>
      </c>
      <c r="L356" t="s">
        <v>282</v>
      </c>
      <c r="M356">
        <v>0</v>
      </c>
      <c r="N356" t="s">
        <v>300</v>
      </c>
      <c r="O356" t="s">
        <v>288</v>
      </c>
      <c r="P356" t="s">
        <v>284</v>
      </c>
    </row>
    <row r="357" spans="1:16" x14ac:dyDescent="0.25">
      <c r="A357" t="s">
        <v>276</v>
      </c>
      <c r="B357" t="s">
        <v>406</v>
      </c>
      <c r="C357" t="s">
        <v>184</v>
      </c>
      <c r="E357">
        <v>15</v>
      </c>
      <c r="F357" t="s">
        <v>407</v>
      </c>
      <c r="G357" t="s">
        <v>665</v>
      </c>
      <c r="H357" t="s">
        <v>406</v>
      </c>
      <c r="I357" t="s">
        <v>658</v>
      </c>
      <c r="J357" t="s">
        <v>361</v>
      </c>
      <c r="K357">
        <v>0</v>
      </c>
      <c r="L357" t="s">
        <v>282</v>
      </c>
      <c r="M357">
        <v>0</v>
      </c>
      <c r="N357" t="s">
        <v>300</v>
      </c>
      <c r="O357" t="s">
        <v>288</v>
      </c>
      <c r="P357" t="s">
        <v>284</v>
      </c>
    </row>
    <row r="358" spans="1:16" x14ac:dyDescent="0.25">
      <c r="A358" t="s">
        <v>276</v>
      </c>
      <c r="B358" t="s">
        <v>668</v>
      </c>
      <c r="C358" t="s">
        <v>669</v>
      </c>
      <c r="F358" t="s">
        <v>670</v>
      </c>
      <c r="H358" t="s">
        <v>668</v>
      </c>
      <c r="I358" t="s">
        <v>671</v>
      </c>
      <c r="J358" t="s">
        <v>281</v>
      </c>
      <c r="K358">
        <v>0</v>
      </c>
      <c r="L358" t="s">
        <v>282</v>
      </c>
      <c r="M358">
        <v>0</v>
      </c>
      <c r="N358" t="s">
        <v>283</v>
      </c>
      <c r="O358" t="s">
        <v>284</v>
      </c>
      <c r="P358" t="s">
        <v>284</v>
      </c>
    </row>
    <row r="359" spans="1:16" x14ac:dyDescent="0.25">
      <c r="A359" t="s">
        <v>276</v>
      </c>
      <c r="B359" t="s">
        <v>672</v>
      </c>
      <c r="C359" t="s">
        <v>673</v>
      </c>
      <c r="E359">
        <v>1</v>
      </c>
      <c r="F359" t="s">
        <v>674</v>
      </c>
      <c r="G359" t="s">
        <v>668</v>
      </c>
      <c r="H359" t="s">
        <v>672</v>
      </c>
      <c r="I359" t="s">
        <v>671</v>
      </c>
      <c r="J359" t="s">
        <v>281</v>
      </c>
      <c r="K359">
        <v>0</v>
      </c>
      <c r="L359" t="s">
        <v>338</v>
      </c>
      <c r="M359">
        <v>0</v>
      </c>
      <c r="N359" t="s">
        <v>283</v>
      </c>
      <c r="O359" t="s">
        <v>284</v>
      </c>
      <c r="P359" t="s">
        <v>284</v>
      </c>
    </row>
    <row r="360" spans="1:16" x14ac:dyDescent="0.25">
      <c r="A360" t="s">
        <v>276</v>
      </c>
      <c r="B360" t="s">
        <v>675</v>
      </c>
      <c r="C360" t="s">
        <v>676</v>
      </c>
      <c r="E360">
        <v>1</v>
      </c>
      <c r="F360" t="s">
        <v>677</v>
      </c>
      <c r="G360" t="s">
        <v>672</v>
      </c>
      <c r="H360" t="s">
        <v>675</v>
      </c>
      <c r="I360" t="s">
        <v>671</v>
      </c>
      <c r="J360" t="s">
        <v>281</v>
      </c>
      <c r="K360">
        <v>0</v>
      </c>
      <c r="L360" t="s">
        <v>342</v>
      </c>
      <c r="M360">
        <v>0</v>
      </c>
      <c r="N360" t="s">
        <v>283</v>
      </c>
      <c r="O360" t="s">
        <v>284</v>
      </c>
      <c r="P360" t="s">
        <v>284</v>
      </c>
    </row>
    <row r="361" spans="1:16" x14ac:dyDescent="0.25">
      <c r="A361" t="s">
        <v>276</v>
      </c>
      <c r="B361" t="s">
        <v>678</v>
      </c>
      <c r="C361" t="s">
        <v>679</v>
      </c>
      <c r="E361">
        <v>2</v>
      </c>
      <c r="F361" t="s">
        <v>680</v>
      </c>
      <c r="G361" t="s">
        <v>668</v>
      </c>
      <c r="H361" t="s">
        <v>678</v>
      </c>
      <c r="I361" t="s">
        <v>671</v>
      </c>
      <c r="J361" t="s">
        <v>281</v>
      </c>
      <c r="K361">
        <v>0</v>
      </c>
      <c r="L361" t="s">
        <v>282</v>
      </c>
      <c r="M361">
        <v>0</v>
      </c>
      <c r="N361" t="s">
        <v>283</v>
      </c>
      <c r="O361" t="s">
        <v>284</v>
      </c>
      <c r="P361" t="s">
        <v>284</v>
      </c>
    </row>
    <row r="363" spans="1:16" x14ac:dyDescent="0.25">
      <c r="A363" t="s">
        <v>276</v>
      </c>
      <c r="B363" t="s">
        <v>964</v>
      </c>
      <c r="C363" t="s">
        <v>963</v>
      </c>
      <c r="E363">
        <v>2</v>
      </c>
      <c r="F363" t="s">
        <v>501</v>
      </c>
      <c r="G363" t="s">
        <v>678</v>
      </c>
      <c r="H363" t="s">
        <v>500</v>
      </c>
      <c r="I363" t="s">
        <v>671</v>
      </c>
      <c r="J363" t="s">
        <v>502</v>
      </c>
      <c r="K363">
        <v>0</v>
      </c>
      <c r="L363" t="s">
        <v>282</v>
      </c>
      <c r="M363">
        <v>0</v>
      </c>
      <c r="N363" t="s">
        <v>283</v>
      </c>
      <c r="O363" t="s">
        <v>288</v>
      </c>
      <c r="P363" t="s">
        <v>284</v>
      </c>
    </row>
    <row r="364" spans="1:16" x14ac:dyDescent="0.25">
      <c r="A364" t="s">
        <v>276</v>
      </c>
      <c r="B364" t="s">
        <v>359</v>
      </c>
      <c r="C364" t="s">
        <v>167</v>
      </c>
      <c r="E364">
        <v>3</v>
      </c>
      <c r="F364" t="s">
        <v>360</v>
      </c>
      <c r="G364" t="s">
        <v>678</v>
      </c>
      <c r="H364" t="s">
        <v>359</v>
      </c>
      <c r="I364" t="s">
        <v>671</v>
      </c>
      <c r="J364" t="s">
        <v>361</v>
      </c>
      <c r="K364">
        <v>0</v>
      </c>
      <c r="L364" t="s">
        <v>282</v>
      </c>
      <c r="M364">
        <v>0</v>
      </c>
      <c r="N364" t="s">
        <v>300</v>
      </c>
      <c r="O364" t="s">
        <v>288</v>
      </c>
      <c r="P364" t="s">
        <v>284</v>
      </c>
    </row>
    <row r="365" spans="1:16" x14ac:dyDescent="0.25">
      <c r="A365" t="s">
        <v>276</v>
      </c>
      <c r="B365" t="s">
        <v>362</v>
      </c>
      <c r="C365" t="s">
        <v>168</v>
      </c>
      <c r="E365">
        <v>4</v>
      </c>
      <c r="F365" t="s">
        <v>363</v>
      </c>
      <c r="G365" t="s">
        <v>678</v>
      </c>
      <c r="H365" t="s">
        <v>362</v>
      </c>
      <c r="I365" t="s">
        <v>671</v>
      </c>
      <c r="J365" t="s">
        <v>361</v>
      </c>
      <c r="K365">
        <v>0</v>
      </c>
      <c r="L365" t="s">
        <v>282</v>
      </c>
      <c r="M365">
        <v>0</v>
      </c>
      <c r="N365" t="s">
        <v>300</v>
      </c>
      <c r="O365" t="s">
        <v>288</v>
      </c>
      <c r="P365" t="s">
        <v>284</v>
      </c>
    </row>
    <row r="366" spans="1:16" x14ac:dyDescent="0.25">
      <c r="A366" t="s">
        <v>276</v>
      </c>
      <c r="B366" t="s">
        <v>364</v>
      </c>
      <c r="C366" t="s">
        <v>169</v>
      </c>
      <c r="E366">
        <v>5</v>
      </c>
      <c r="F366" t="s">
        <v>365</v>
      </c>
      <c r="G366" t="s">
        <v>678</v>
      </c>
      <c r="H366" t="s">
        <v>364</v>
      </c>
      <c r="I366" t="s">
        <v>671</v>
      </c>
      <c r="J366" t="s">
        <v>361</v>
      </c>
      <c r="K366">
        <v>0</v>
      </c>
      <c r="L366" t="s">
        <v>282</v>
      </c>
      <c r="M366">
        <v>0</v>
      </c>
      <c r="N366" t="s">
        <v>300</v>
      </c>
      <c r="O366" t="s">
        <v>288</v>
      </c>
      <c r="P366" t="s">
        <v>284</v>
      </c>
    </row>
    <row r="367" spans="1:16" x14ac:dyDescent="0.25">
      <c r="A367" t="s">
        <v>276</v>
      </c>
      <c r="B367" t="s">
        <v>371</v>
      </c>
      <c r="C367" t="s">
        <v>372</v>
      </c>
      <c r="E367">
        <v>8</v>
      </c>
      <c r="F367" t="s">
        <v>373</v>
      </c>
      <c r="G367" t="s">
        <v>678</v>
      </c>
      <c r="H367" t="s">
        <v>371</v>
      </c>
      <c r="I367" t="s">
        <v>671</v>
      </c>
      <c r="J367" t="s">
        <v>281</v>
      </c>
      <c r="K367">
        <v>0</v>
      </c>
      <c r="L367" t="s">
        <v>282</v>
      </c>
      <c r="M367">
        <v>0</v>
      </c>
      <c r="N367" t="s">
        <v>283</v>
      </c>
      <c r="O367" t="s">
        <v>284</v>
      </c>
      <c r="P367" t="s">
        <v>284</v>
      </c>
    </row>
    <row r="368" spans="1:16" x14ac:dyDescent="0.25">
      <c r="A368" t="s">
        <v>276</v>
      </c>
      <c r="B368" t="s">
        <v>374</v>
      </c>
      <c r="C368" t="s">
        <v>172</v>
      </c>
      <c r="E368">
        <v>1</v>
      </c>
      <c r="F368" t="s">
        <v>375</v>
      </c>
      <c r="G368" t="s">
        <v>371</v>
      </c>
      <c r="H368" t="s">
        <v>374</v>
      </c>
      <c r="I368" t="s">
        <v>671</v>
      </c>
      <c r="J368" t="s">
        <v>376</v>
      </c>
      <c r="K368">
        <v>0</v>
      </c>
      <c r="L368" t="s">
        <v>282</v>
      </c>
      <c r="M368">
        <v>0</v>
      </c>
      <c r="N368" t="s">
        <v>300</v>
      </c>
      <c r="O368" t="s">
        <v>288</v>
      </c>
      <c r="P368" t="s">
        <v>284</v>
      </c>
    </row>
    <row r="369" spans="1:16" x14ac:dyDescent="0.25">
      <c r="A369" t="s">
        <v>276</v>
      </c>
      <c r="B369" t="s">
        <v>377</v>
      </c>
      <c r="C369" t="s">
        <v>173</v>
      </c>
      <c r="E369">
        <v>2</v>
      </c>
      <c r="F369" t="s">
        <v>378</v>
      </c>
      <c r="G369" t="s">
        <v>371</v>
      </c>
      <c r="H369" t="s">
        <v>377</v>
      </c>
      <c r="I369" t="s">
        <v>671</v>
      </c>
      <c r="J369" t="s">
        <v>376</v>
      </c>
      <c r="K369">
        <v>0</v>
      </c>
      <c r="L369" t="s">
        <v>282</v>
      </c>
      <c r="M369">
        <v>0</v>
      </c>
      <c r="N369" t="s">
        <v>300</v>
      </c>
      <c r="O369" t="s">
        <v>288</v>
      </c>
      <c r="P369" t="s">
        <v>284</v>
      </c>
    </row>
    <row r="370" spans="1:16" x14ac:dyDescent="0.25">
      <c r="A370" t="s">
        <v>276</v>
      </c>
      <c r="B370" t="s">
        <v>379</v>
      </c>
      <c r="C370" t="s">
        <v>380</v>
      </c>
      <c r="E370">
        <v>3</v>
      </c>
      <c r="F370" t="s">
        <v>381</v>
      </c>
      <c r="G370" t="s">
        <v>371</v>
      </c>
      <c r="H370" t="s">
        <v>379</v>
      </c>
      <c r="I370" t="s">
        <v>671</v>
      </c>
      <c r="J370" t="s">
        <v>376</v>
      </c>
      <c r="K370">
        <v>0</v>
      </c>
      <c r="L370" t="s">
        <v>282</v>
      </c>
      <c r="M370">
        <v>0</v>
      </c>
      <c r="N370" t="s">
        <v>300</v>
      </c>
      <c r="O370" t="s">
        <v>288</v>
      </c>
      <c r="P370" t="s">
        <v>284</v>
      </c>
    </row>
    <row r="371" spans="1:16" x14ac:dyDescent="0.25">
      <c r="A371" t="s">
        <v>276</v>
      </c>
      <c r="B371" t="s">
        <v>384</v>
      </c>
      <c r="C371" t="s">
        <v>176</v>
      </c>
      <c r="E371">
        <v>9</v>
      </c>
      <c r="F371" t="s">
        <v>385</v>
      </c>
      <c r="G371" t="s">
        <v>678</v>
      </c>
      <c r="H371" t="s">
        <v>384</v>
      </c>
      <c r="I371" t="s">
        <v>671</v>
      </c>
      <c r="J371" t="s">
        <v>361</v>
      </c>
      <c r="K371">
        <v>0</v>
      </c>
      <c r="L371" t="s">
        <v>282</v>
      </c>
      <c r="M371">
        <v>0</v>
      </c>
      <c r="N371" t="s">
        <v>300</v>
      </c>
      <c r="O371" t="s">
        <v>288</v>
      </c>
      <c r="P371" t="s">
        <v>284</v>
      </c>
    </row>
    <row r="372" spans="1:16" x14ac:dyDescent="0.25">
      <c r="A372" t="s">
        <v>276</v>
      </c>
      <c r="B372" t="s">
        <v>392</v>
      </c>
      <c r="C372" t="s">
        <v>393</v>
      </c>
      <c r="E372">
        <v>13</v>
      </c>
      <c r="F372" t="s">
        <v>394</v>
      </c>
      <c r="G372" t="s">
        <v>678</v>
      </c>
      <c r="H372" t="s">
        <v>392</v>
      </c>
      <c r="I372" t="s">
        <v>671</v>
      </c>
      <c r="J372" t="s">
        <v>281</v>
      </c>
      <c r="K372">
        <v>0</v>
      </c>
      <c r="L372" t="s">
        <v>282</v>
      </c>
      <c r="M372">
        <v>0</v>
      </c>
      <c r="N372" t="s">
        <v>283</v>
      </c>
      <c r="O372" t="s">
        <v>284</v>
      </c>
      <c r="P372" t="s">
        <v>284</v>
      </c>
    </row>
    <row r="373" spans="1:16" x14ac:dyDescent="0.25">
      <c r="A373" t="s">
        <v>276</v>
      </c>
      <c r="B373" t="s">
        <v>395</v>
      </c>
      <c r="C373" t="s">
        <v>180</v>
      </c>
      <c r="E373">
        <v>1</v>
      </c>
      <c r="F373" t="s">
        <v>396</v>
      </c>
      <c r="G373" t="s">
        <v>392</v>
      </c>
      <c r="H373" t="s">
        <v>395</v>
      </c>
      <c r="I373" t="s">
        <v>671</v>
      </c>
      <c r="J373" t="s">
        <v>361</v>
      </c>
      <c r="K373">
        <v>0</v>
      </c>
      <c r="L373" t="s">
        <v>282</v>
      </c>
      <c r="M373">
        <v>0</v>
      </c>
      <c r="N373" t="s">
        <v>300</v>
      </c>
      <c r="O373" t="s">
        <v>288</v>
      </c>
      <c r="P373" t="s">
        <v>284</v>
      </c>
    </row>
    <row r="374" spans="1:16" x14ac:dyDescent="0.25">
      <c r="A374" t="s">
        <v>276</v>
      </c>
      <c r="B374" t="s">
        <v>397</v>
      </c>
      <c r="C374" t="s">
        <v>181</v>
      </c>
      <c r="E374">
        <v>2</v>
      </c>
      <c r="F374" t="s">
        <v>482</v>
      </c>
      <c r="G374" t="s">
        <v>392</v>
      </c>
      <c r="H374" t="s">
        <v>397</v>
      </c>
      <c r="I374" t="s">
        <v>671</v>
      </c>
      <c r="J374" t="s">
        <v>370</v>
      </c>
      <c r="K374">
        <v>0</v>
      </c>
      <c r="L374" t="s">
        <v>282</v>
      </c>
      <c r="M374">
        <v>0</v>
      </c>
      <c r="N374" t="s">
        <v>300</v>
      </c>
      <c r="O374" t="s">
        <v>288</v>
      </c>
      <c r="P374" t="s">
        <v>284</v>
      </c>
    </row>
    <row r="375" spans="1:16" x14ac:dyDescent="0.25">
      <c r="A375" t="s">
        <v>276</v>
      </c>
      <c r="B375" t="s">
        <v>399</v>
      </c>
      <c r="C375" t="s">
        <v>400</v>
      </c>
      <c r="E375">
        <v>14</v>
      </c>
      <c r="F375" t="s">
        <v>401</v>
      </c>
      <c r="G375" t="s">
        <v>678</v>
      </c>
      <c r="H375" t="s">
        <v>399</v>
      </c>
      <c r="I375" t="s">
        <v>671</v>
      </c>
      <c r="J375" t="s">
        <v>281</v>
      </c>
      <c r="K375">
        <v>0</v>
      </c>
      <c r="L375" t="s">
        <v>282</v>
      </c>
      <c r="M375">
        <v>0</v>
      </c>
      <c r="N375" t="s">
        <v>283</v>
      </c>
      <c r="O375" t="s">
        <v>284</v>
      </c>
      <c r="P375" t="s">
        <v>284</v>
      </c>
    </row>
    <row r="376" spans="1:16" x14ac:dyDescent="0.25">
      <c r="A376" t="s">
        <v>276</v>
      </c>
      <c r="B376" t="s">
        <v>402</v>
      </c>
      <c r="C376" t="s">
        <v>182</v>
      </c>
      <c r="E376">
        <v>1</v>
      </c>
      <c r="F376" t="s">
        <v>403</v>
      </c>
      <c r="G376" t="s">
        <v>399</v>
      </c>
      <c r="H376" t="s">
        <v>402</v>
      </c>
      <c r="I376" t="s">
        <v>671</v>
      </c>
      <c r="J376" t="s">
        <v>361</v>
      </c>
      <c r="K376">
        <v>0</v>
      </c>
      <c r="L376" t="s">
        <v>282</v>
      </c>
      <c r="M376">
        <v>0</v>
      </c>
      <c r="N376" t="s">
        <v>300</v>
      </c>
      <c r="O376" t="s">
        <v>288</v>
      </c>
      <c r="P376" t="s">
        <v>284</v>
      </c>
    </row>
    <row r="377" spans="1:16" x14ac:dyDescent="0.25">
      <c r="A377" t="s">
        <v>276</v>
      </c>
      <c r="B377" t="s">
        <v>404</v>
      </c>
      <c r="C377" t="s">
        <v>183</v>
      </c>
      <c r="E377">
        <v>2</v>
      </c>
      <c r="F377" t="s">
        <v>405</v>
      </c>
      <c r="G377" t="s">
        <v>399</v>
      </c>
      <c r="H377" t="s">
        <v>404</v>
      </c>
      <c r="I377" t="s">
        <v>671</v>
      </c>
      <c r="J377" t="s">
        <v>370</v>
      </c>
      <c r="K377">
        <v>0</v>
      </c>
      <c r="L377" t="s">
        <v>282</v>
      </c>
      <c r="M377">
        <v>0</v>
      </c>
      <c r="N377" t="s">
        <v>300</v>
      </c>
      <c r="O377" t="s">
        <v>288</v>
      </c>
      <c r="P377" t="s">
        <v>284</v>
      </c>
    </row>
    <row r="378" spans="1:16" x14ac:dyDescent="0.25">
      <c r="A378" t="s">
        <v>276</v>
      </c>
      <c r="B378" t="s">
        <v>406</v>
      </c>
      <c r="C378" t="s">
        <v>184</v>
      </c>
      <c r="E378">
        <v>15</v>
      </c>
      <c r="F378" t="s">
        <v>407</v>
      </c>
      <c r="G378" t="s">
        <v>678</v>
      </c>
      <c r="H378" t="s">
        <v>406</v>
      </c>
      <c r="I378" t="s">
        <v>671</v>
      </c>
      <c r="J378" t="s">
        <v>361</v>
      </c>
      <c r="K378">
        <v>0</v>
      </c>
      <c r="L378" t="s">
        <v>282</v>
      </c>
      <c r="M378">
        <v>0</v>
      </c>
      <c r="N378" t="s">
        <v>300</v>
      </c>
      <c r="O378" t="s">
        <v>288</v>
      </c>
      <c r="P378" t="s">
        <v>284</v>
      </c>
    </row>
    <row r="379" spans="1:16" x14ac:dyDescent="0.25">
      <c r="A379" t="s">
        <v>276</v>
      </c>
      <c r="B379" t="s">
        <v>681</v>
      </c>
      <c r="C379" t="s">
        <v>682</v>
      </c>
      <c r="F379" t="s">
        <v>683</v>
      </c>
      <c r="I379" t="s">
        <v>684</v>
      </c>
      <c r="J379" t="s">
        <v>281</v>
      </c>
      <c r="K379">
        <v>0</v>
      </c>
      <c r="L379" t="s">
        <v>282</v>
      </c>
      <c r="M379">
        <v>0</v>
      </c>
      <c r="N379" t="s">
        <v>283</v>
      </c>
      <c r="O379" t="s">
        <v>284</v>
      </c>
      <c r="P379" t="s">
        <v>284</v>
      </c>
    </row>
    <row r="380" spans="1:16" x14ac:dyDescent="0.25">
      <c r="A380" t="s">
        <v>276</v>
      </c>
      <c r="B380" t="s">
        <v>685</v>
      </c>
      <c r="C380" t="s">
        <v>686</v>
      </c>
      <c r="E380">
        <v>1</v>
      </c>
      <c r="F380" t="s">
        <v>687</v>
      </c>
      <c r="G380" t="s">
        <v>681</v>
      </c>
      <c r="H380" t="s">
        <v>685</v>
      </c>
      <c r="I380" t="s">
        <v>684</v>
      </c>
      <c r="J380" t="s">
        <v>281</v>
      </c>
      <c r="K380">
        <v>0</v>
      </c>
      <c r="L380" t="s">
        <v>338</v>
      </c>
      <c r="M380">
        <v>0</v>
      </c>
      <c r="N380" t="s">
        <v>283</v>
      </c>
      <c r="O380" t="s">
        <v>284</v>
      </c>
      <c r="P380" t="s">
        <v>284</v>
      </c>
    </row>
    <row r="381" spans="1:16" x14ac:dyDescent="0.25">
      <c r="A381" t="s">
        <v>276</v>
      </c>
      <c r="B381" t="s">
        <v>688</v>
      </c>
      <c r="C381" t="s">
        <v>689</v>
      </c>
      <c r="E381">
        <v>1</v>
      </c>
      <c r="F381" t="s">
        <v>690</v>
      </c>
      <c r="G381" t="s">
        <v>685</v>
      </c>
      <c r="H381" t="s">
        <v>688</v>
      </c>
      <c r="I381" t="s">
        <v>684</v>
      </c>
      <c r="J381" t="s">
        <v>281</v>
      </c>
      <c r="K381">
        <v>0</v>
      </c>
      <c r="L381" t="s">
        <v>342</v>
      </c>
      <c r="M381">
        <v>0</v>
      </c>
      <c r="N381" t="s">
        <v>283</v>
      </c>
      <c r="O381" t="s">
        <v>284</v>
      </c>
      <c r="P381" t="s">
        <v>284</v>
      </c>
    </row>
    <row r="382" spans="1:16" x14ac:dyDescent="0.25">
      <c r="A382" t="s">
        <v>276</v>
      </c>
      <c r="B382" t="s">
        <v>691</v>
      </c>
      <c r="C382" t="s">
        <v>692</v>
      </c>
      <c r="E382">
        <v>2</v>
      </c>
      <c r="F382" t="s">
        <v>693</v>
      </c>
      <c r="G382" t="s">
        <v>681</v>
      </c>
      <c r="H382" t="s">
        <v>691</v>
      </c>
      <c r="I382" t="s">
        <v>684</v>
      </c>
      <c r="J382" t="s">
        <v>281</v>
      </c>
      <c r="K382">
        <v>0</v>
      </c>
      <c r="L382" t="s">
        <v>282</v>
      </c>
      <c r="M382">
        <v>0</v>
      </c>
      <c r="N382" t="s">
        <v>283</v>
      </c>
      <c r="O382" t="s">
        <v>284</v>
      </c>
      <c r="P382" t="s">
        <v>284</v>
      </c>
    </row>
    <row r="384" spans="1:16" x14ac:dyDescent="0.25">
      <c r="A384" t="s">
        <v>276</v>
      </c>
      <c r="B384" t="s">
        <v>964</v>
      </c>
      <c r="C384" t="s">
        <v>963</v>
      </c>
      <c r="E384">
        <v>2</v>
      </c>
      <c r="F384" t="s">
        <v>501</v>
      </c>
      <c r="G384" t="s">
        <v>691</v>
      </c>
      <c r="H384" t="s">
        <v>500</v>
      </c>
      <c r="I384" t="s">
        <v>684</v>
      </c>
      <c r="J384" t="s">
        <v>502</v>
      </c>
      <c r="K384">
        <v>0</v>
      </c>
      <c r="L384" t="s">
        <v>282</v>
      </c>
      <c r="M384">
        <v>0</v>
      </c>
      <c r="N384" t="s">
        <v>283</v>
      </c>
      <c r="O384" t="s">
        <v>288</v>
      </c>
      <c r="P384" t="s">
        <v>284</v>
      </c>
    </row>
    <row r="385" spans="1:16" x14ac:dyDescent="0.25">
      <c r="A385" t="s">
        <v>276</v>
      </c>
      <c r="B385" t="s">
        <v>359</v>
      </c>
      <c r="C385" t="s">
        <v>167</v>
      </c>
      <c r="E385">
        <v>3</v>
      </c>
      <c r="F385" t="s">
        <v>360</v>
      </c>
      <c r="G385" t="s">
        <v>691</v>
      </c>
      <c r="H385" t="s">
        <v>359</v>
      </c>
      <c r="I385" t="s">
        <v>684</v>
      </c>
      <c r="J385" t="s">
        <v>361</v>
      </c>
      <c r="K385">
        <v>0</v>
      </c>
      <c r="L385" t="s">
        <v>282</v>
      </c>
      <c r="M385">
        <v>0</v>
      </c>
      <c r="N385" t="s">
        <v>300</v>
      </c>
      <c r="O385" t="s">
        <v>288</v>
      </c>
      <c r="P385" t="s">
        <v>284</v>
      </c>
    </row>
    <row r="386" spans="1:16" x14ac:dyDescent="0.25">
      <c r="A386" t="s">
        <v>276</v>
      </c>
      <c r="B386" t="s">
        <v>362</v>
      </c>
      <c r="C386" t="s">
        <v>168</v>
      </c>
      <c r="E386">
        <v>4</v>
      </c>
      <c r="F386" t="s">
        <v>363</v>
      </c>
      <c r="G386" t="s">
        <v>691</v>
      </c>
      <c r="H386" t="s">
        <v>362</v>
      </c>
      <c r="I386" t="s">
        <v>684</v>
      </c>
      <c r="J386" t="s">
        <v>361</v>
      </c>
      <c r="K386">
        <v>0</v>
      </c>
      <c r="L386" t="s">
        <v>282</v>
      </c>
      <c r="M386">
        <v>0</v>
      </c>
      <c r="N386" t="s">
        <v>300</v>
      </c>
      <c r="O386" t="s">
        <v>288</v>
      </c>
      <c r="P386" t="s">
        <v>284</v>
      </c>
    </row>
    <row r="387" spans="1:16" x14ac:dyDescent="0.25">
      <c r="A387" t="s">
        <v>276</v>
      </c>
      <c r="B387" t="s">
        <v>364</v>
      </c>
      <c r="C387" t="s">
        <v>169</v>
      </c>
      <c r="E387">
        <v>5</v>
      </c>
      <c r="F387" t="s">
        <v>365</v>
      </c>
      <c r="G387" t="s">
        <v>691</v>
      </c>
      <c r="H387" t="s">
        <v>364</v>
      </c>
      <c r="I387" t="s">
        <v>684</v>
      </c>
      <c r="J387" t="s">
        <v>361</v>
      </c>
      <c r="K387">
        <v>0</v>
      </c>
      <c r="L387" t="s">
        <v>282</v>
      </c>
      <c r="M387">
        <v>0</v>
      </c>
      <c r="N387" t="s">
        <v>300</v>
      </c>
      <c r="O387" t="s">
        <v>288</v>
      </c>
      <c r="P387" t="s">
        <v>284</v>
      </c>
    </row>
    <row r="388" spans="1:16" x14ac:dyDescent="0.25">
      <c r="A388" t="s">
        <v>276</v>
      </c>
      <c r="B388" t="s">
        <v>371</v>
      </c>
      <c r="C388" t="s">
        <v>372</v>
      </c>
      <c r="E388">
        <v>8</v>
      </c>
      <c r="F388" t="s">
        <v>373</v>
      </c>
      <c r="G388" t="s">
        <v>691</v>
      </c>
      <c r="H388" t="s">
        <v>371</v>
      </c>
      <c r="I388" t="s">
        <v>684</v>
      </c>
      <c r="J388" t="s">
        <v>281</v>
      </c>
      <c r="K388">
        <v>0</v>
      </c>
      <c r="L388" t="s">
        <v>282</v>
      </c>
      <c r="M388">
        <v>0</v>
      </c>
      <c r="N388" t="s">
        <v>283</v>
      </c>
      <c r="O388" t="s">
        <v>284</v>
      </c>
      <c r="P388" t="s">
        <v>284</v>
      </c>
    </row>
    <row r="389" spans="1:16" x14ac:dyDescent="0.25">
      <c r="A389" t="s">
        <v>276</v>
      </c>
      <c r="B389" t="s">
        <v>374</v>
      </c>
      <c r="C389" t="s">
        <v>172</v>
      </c>
      <c r="E389">
        <v>1</v>
      </c>
      <c r="F389" t="s">
        <v>375</v>
      </c>
      <c r="G389" t="s">
        <v>691</v>
      </c>
      <c r="H389" t="s">
        <v>374</v>
      </c>
      <c r="I389" t="s">
        <v>684</v>
      </c>
      <c r="J389" t="s">
        <v>376</v>
      </c>
      <c r="K389">
        <v>0</v>
      </c>
      <c r="L389" t="s">
        <v>282</v>
      </c>
      <c r="M389">
        <v>0</v>
      </c>
      <c r="N389" t="s">
        <v>300</v>
      </c>
      <c r="O389" t="s">
        <v>288</v>
      </c>
      <c r="P389" t="s">
        <v>284</v>
      </c>
    </row>
    <row r="390" spans="1:16" x14ac:dyDescent="0.25">
      <c r="A390" t="s">
        <v>276</v>
      </c>
      <c r="B390" t="s">
        <v>377</v>
      </c>
      <c r="C390" t="s">
        <v>173</v>
      </c>
      <c r="E390">
        <v>2</v>
      </c>
      <c r="F390" t="s">
        <v>378</v>
      </c>
      <c r="G390" t="s">
        <v>691</v>
      </c>
      <c r="H390" t="s">
        <v>377</v>
      </c>
      <c r="I390" t="s">
        <v>684</v>
      </c>
      <c r="J390" t="s">
        <v>376</v>
      </c>
      <c r="K390">
        <v>0</v>
      </c>
      <c r="L390" t="s">
        <v>282</v>
      </c>
      <c r="M390">
        <v>0</v>
      </c>
      <c r="N390" t="s">
        <v>300</v>
      </c>
      <c r="O390" t="s">
        <v>288</v>
      </c>
      <c r="P390" t="s">
        <v>284</v>
      </c>
    </row>
    <row r="391" spans="1:16" x14ac:dyDescent="0.25">
      <c r="A391" t="s">
        <v>276</v>
      </c>
      <c r="B391" t="s">
        <v>379</v>
      </c>
      <c r="C391" t="s">
        <v>380</v>
      </c>
      <c r="E391">
        <v>3</v>
      </c>
      <c r="F391" t="s">
        <v>381</v>
      </c>
      <c r="G391" t="s">
        <v>371</v>
      </c>
      <c r="H391" t="s">
        <v>379</v>
      </c>
      <c r="I391" t="s">
        <v>684</v>
      </c>
      <c r="J391" t="s">
        <v>376</v>
      </c>
      <c r="K391">
        <v>0</v>
      </c>
      <c r="L391" t="s">
        <v>282</v>
      </c>
      <c r="M391">
        <v>0</v>
      </c>
      <c r="N391" t="s">
        <v>300</v>
      </c>
      <c r="O391" t="s">
        <v>288</v>
      </c>
      <c r="P391" t="s">
        <v>284</v>
      </c>
    </row>
    <row r="392" spans="1:16" x14ac:dyDescent="0.25">
      <c r="A392" t="s">
        <v>276</v>
      </c>
      <c r="B392" t="s">
        <v>384</v>
      </c>
      <c r="C392" t="s">
        <v>176</v>
      </c>
      <c r="E392">
        <v>9</v>
      </c>
      <c r="F392" t="s">
        <v>385</v>
      </c>
      <c r="G392" t="s">
        <v>691</v>
      </c>
      <c r="H392" t="s">
        <v>384</v>
      </c>
      <c r="I392" t="s">
        <v>684</v>
      </c>
      <c r="J392" t="s">
        <v>361</v>
      </c>
      <c r="K392">
        <v>0</v>
      </c>
      <c r="L392" t="s">
        <v>282</v>
      </c>
      <c r="M392">
        <v>0</v>
      </c>
      <c r="N392" t="s">
        <v>300</v>
      </c>
      <c r="O392" t="s">
        <v>288</v>
      </c>
      <c r="P392" t="s">
        <v>284</v>
      </c>
    </row>
    <row r="393" spans="1:16" x14ac:dyDescent="0.25">
      <c r="A393" t="s">
        <v>276</v>
      </c>
      <c r="B393" t="s">
        <v>392</v>
      </c>
      <c r="C393" t="s">
        <v>393</v>
      </c>
      <c r="E393">
        <v>13</v>
      </c>
      <c r="F393" t="s">
        <v>394</v>
      </c>
      <c r="G393" t="s">
        <v>691</v>
      </c>
      <c r="H393" t="s">
        <v>392</v>
      </c>
      <c r="I393" t="s">
        <v>684</v>
      </c>
      <c r="J393" t="s">
        <v>281</v>
      </c>
      <c r="K393">
        <v>0</v>
      </c>
      <c r="L393" t="s">
        <v>282</v>
      </c>
      <c r="M393">
        <v>0</v>
      </c>
      <c r="N393" t="s">
        <v>283</v>
      </c>
      <c r="O393" t="s">
        <v>284</v>
      </c>
      <c r="P393" t="s">
        <v>284</v>
      </c>
    </row>
    <row r="394" spans="1:16" x14ac:dyDescent="0.25">
      <c r="A394" t="s">
        <v>276</v>
      </c>
      <c r="B394" t="s">
        <v>395</v>
      </c>
      <c r="C394" t="s">
        <v>180</v>
      </c>
      <c r="E394">
        <v>1</v>
      </c>
      <c r="F394" t="s">
        <v>396</v>
      </c>
      <c r="G394" t="s">
        <v>392</v>
      </c>
      <c r="H394" t="s">
        <v>395</v>
      </c>
      <c r="I394" t="s">
        <v>684</v>
      </c>
      <c r="J394" t="s">
        <v>361</v>
      </c>
      <c r="K394">
        <v>0</v>
      </c>
      <c r="L394" t="s">
        <v>282</v>
      </c>
      <c r="M394">
        <v>0</v>
      </c>
      <c r="N394" t="s">
        <v>300</v>
      </c>
      <c r="O394" t="s">
        <v>288</v>
      </c>
      <c r="P394" t="s">
        <v>284</v>
      </c>
    </row>
    <row r="395" spans="1:16" x14ac:dyDescent="0.25">
      <c r="A395" t="s">
        <v>276</v>
      </c>
      <c r="B395" t="s">
        <v>397</v>
      </c>
      <c r="C395" t="s">
        <v>181</v>
      </c>
      <c r="E395">
        <v>2</v>
      </c>
      <c r="F395" t="s">
        <v>482</v>
      </c>
      <c r="G395" t="s">
        <v>392</v>
      </c>
      <c r="H395" t="s">
        <v>397</v>
      </c>
      <c r="I395" t="s">
        <v>684</v>
      </c>
      <c r="J395" t="s">
        <v>370</v>
      </c>
      <c r="K395">
        <v>0</v>
      </c>
      <c r="L395" t="s">
        <v>282</v>
      </c>
      <c r="M395">
        <v>0</v>
      </c>
      <c r="N395" t="s">
        <v>300</v>
      </c>
      <c r="O395" t="s">
        <v>288</v>
      </c>
      <c r="P395" t="s">
        <v>284</v>
      </c>
    </row>
    <row r="396" spans="1:16" x14ac:dyDescent="0.25">
      <c r="A396" t="s">
        <v>276</v>
      </c>
      <c r="B396" t="s">
        <v>399</v>
      </c>
      <c r="C396" t="s">
        <v>400</v>
      </c>
      <c r="E396">
        <v>14</v>
      </c>
      <c r="F396" t="s">
        <v>401</v>
      </c>
      <c r="G396" t="s">
        <v>691</v>
      </c>
      <c r="H396" t="s">
        <v>399</v>
      </c>
      <c r="I396" t="s">
        <v>684</v>
      </c>
      <c r="J396" t="s">
        <v>281</v>
      </c>
      <c r="K396">
        <v>0</v>
      </c>
      <c r="L396" t="s">
        <v>282</v>
      </c>
      <c r="M396">
        <v>0</v>
      </c>
      <c r="N396" t="s">
        <v>283</v>
      </c>
      <c r="O396" t="s">
        <v>284</v>
      </c>
      <c r="P396" t="s">
        <v>284</v>
      </c>
    </row>
    <row r="397" spans="1:16" x14ac:dyDescent="0.25">
      <c r="A397" t="s">
        <v>276</v>
      </c>
      <c r="B397" t="s">
        <v>402</v>
      </c>
      <c r="C397" t="s">
        <v>182</v>
      </c>
      <c r="E397">
        <v>1</v>
      </c>
      <c r="F397" t="s">
        <v>403</v>
      </c>
      <c r="G397" t="s">
        <v>399</v>
      </c>
      <c r="H397" t="s">
        <v>402</v>
      </c>
      <c r="I397" t="s">
        <v>684</v>
      </c>
      <c r="J397" t="s">
        <v>361</v>
      </c>
      <c r="K397">
        <v>0</v>
      </c>
      <c r="L397" t="s">
        <v>282</v>
      </c>
      <c r="M397">
        <v>0</v>
      </c>
      <c r="N397" t="s">
        <v>300</v>
      </c>
      <c r="O397" t="s">
        <v>288</v>
      </c>
      <c r="P397" t="s">
        <v>284</v>
      </c>
    </row>
    <row r="398" spans="1:16" x14ac:dyDescent="0.25">
      <c r="A398" t="s">
        <v>276</v>
      </c>
      <c r="B398" t="s">
        <v>404</v>
      </c>
      <c r="C398" t="s">
        <v>183</v>
      </c>
      <c r="E398">
        <v>2</v>
      </c>
      <c r="F398" t="s">
        <v>405</v>
      </c>
      <c r="G398" t="s">
        <v>399</v>
      </c>
      <c r="H398" t="s">
        <v>404</v>
      </c>
      <c r="I398" t="s">
        <v>684</v>
      </c>
      <c r="J398" t="s">
        <v>370</v>
      </c>
      <c r="K398">
        <v>0</v>
      </c>
      <c r="L398" t="s">
        <v>282</v>
      </c>
      <c r="M398">
        <v>0</v>
      </c>
      <c r="N398" t="s">
        <v>300</v>
      </c>
      <c r="O398" t="s">
        <v>288</v>
      </c>
      <c r="P398" t="s">
        <v>284</v>
      </c>
    </row>
    <row r="399" spans="1:16" x14ac:dyDescent="0.25">
      <c r="A399" t="s">
        <v>276</v>
      </c>
      <c r="B399" t="s">
        <v>406</v>
      </c>
      <c r="C399" t="s">
        <v>184</v>
      </c>
      <c r="E399">
        <v>15</v>
      </c>
      <c r="F399" t="s">
        <v>407</v>
      </c>
      <c r="G399" t="s">
        <v>691</v>
      </c>
      <c r="H399" t="s">
        <v>406</v>
      </c>
      <c r="I399" t="s">
        <v>684</v>
      </c>
      <c r="J399" t="s">
        <v>361</v>
      </c>
      <c r="K399">
        <v>0</v>
      </c>
      <c r="L399" t="s">
        <v>282</v>
      </c>
      <c r="M399">
        <v>0</v>
      </c>
      <c r="N399" t="s">
        <v>300</v>
      </c>
      <c r="O399" t="s">
        <v>288</v>
      </c>
      <c r="P399" t="s">
        <v>284</v>
      </c>
    </row>
    <row r="400" spans="1:16" x14ac:dyDescent="0.25">
      <c r="A400" t="s">
        <v>276</v>
      </c>
      <c r="B400" t="s">
        <v>694</v>
      </c>
      <c r="C400" t="s">
        <v>695</v>
      </c>
      <c r="F400" t="s">
        <v>696</v>
      </c>
      <c r="I400" t="s">
        <v>697</v>
      </c>
      <c r="J400" t="s">
        <v>281</v>
      </c>
      <c r="K400">
        <v>0</v>
      </c>
      <c r="L400" t="s">
        <v>282</v>
      </c>
      <c r="M400">
        <v>0</v>
      </c>
      <c r="N400" t="s">
        <v>283</v>
      </c>
      <c r="O400" t="s">
        <v>284</v>
      </c>
      <c r="P400" t="s">
        <v>284</v>
      </c>
    </row>
    <row r="401" spans="1:16" x14ac:dyDescent="0.25">
      <c r="A401" t="s">
        <v>276</v>
      </c>
      <c r="B401" t="s">
        <v>698</v>
      </c>
      <c r="C401" t="s">
        <v>699</v>
      </c>
      <c r="E401">
        <v>1</v>
      </c>
      <c r="F401" t="s">
        <v>700</v>
      </c>
      <c r="G401" t="s">
        <v>694</v>
      </c>
      <c r="H401" t="s">
        <v>698</v>
      </c>
      <c r="I401" t="s">
        <v>697</v>
      </c>
      <c r="J401" t="s">
        <v>281</v>
      </c>
      <c r="K401">
        <v>0</v>
      </c>
      <c r="L401" t="s">
        <v>338</v>
      </c>
      <c r="M401">
        <v>0</v>
      </c>
      <c r="N401" t="s">
        <v>283</v>
      </c>
      <c r="O401" t="s">
        <v>284</v>
      </c>
      <c r="P401" t="s">
        <v>284</v>
      </c>
    </row>
    <row r="402" spans="1:16" x14ac:dyDescent="0.25">
      <c r="A402" t="s">
        <v>276</v>
      </c>
      <c r="B402" t="s">
        <v>701</v>
      </c>
      <c r="C402" t="s">
        <v>702</v>
      </c>
      <c r="E402">
        <v>1</v>
      </c>
      <c r="F402" t="s">
        <v>703</v>
      </c>
      <c r="G402" t="s">
        <v>698</v>
      </c>
      <c r="H402" t="s">
        <v>701</v>
      </c>
      <c r="I402" t="s">
        <v>697</v>
      </c>
      <c r="J402" t="s">
        <v>281</v>
      </c>
      <c r="K402">
        <v>0</v>
      </c>
      <c r="L402" t="s">
        <v>342</v>
      </c>
      <c r="M402">
        <v>0</v>
      </c>
      <c r="N402" t="s">
        <v>283</v>
      </c>
      <c r="O402" t="s">
        <v>284</v>
      </c>
      <c r="P402" t="s">
        <v>284</v>
      </c>
    </row>
    <row r="403" spans="1:16" x14ac:dyDescent="0.25">
      <c r="A403" t="s">
        <v>276</v>
      </c>
      <c r="B403" t="s">
        <v>704</v>
      </c>
      <c r="C403" t="s">
        <v>705</v>
      </c>
      <c r="E403">
        <v>2</v>
      </c>
      <c r="F403" t="s">
        <v>706</v>
      </c>
      <c r="G403" t="s">
        <v>694</v>
      </c>
      <c r="H403" t="s">
        <v>704</v>
      </c>
      <c r="I403" t="s">
        <v>697</v>
      </c>
      <c r="J403" t="s">
        <v>281</v>
      </c>
      <c r="K403">
        <v>0</v>
      </c>
      <c r="L403" t="s">
        <v>282</v>
      </c>
      <c r="M403">
        <v>0</v>
      </c>
      <c r="N403" t="s">
        <v>283</v>
      </c>
      <c r="O403" t="s">
        <v>284</v>
      </c>
      <c r="P403" t="s">
        <v>284</v>
      </c>
    </row>
    <row r="405" spans="1:16" x14ac:dyDescent="0.25">
      <c r="A405" t="s">
        <v>276</v>
      </c>
      <c r="B405" t="s">
        <v>964</v>
      </c>
      <c r="C405" t="s">
        <v>963</v>
      </c>
      <c r="E405">
        <v>2</v>
      </c>
      <c r="F405" t="s">
        <v>501</v>
      </c>
      <c r="G405" t="s">
        <v>704</v>
      </c>
      <c r="H405" t="s">
        <v>500</v>
      </c>
      <c r="I405" t="s">
        <v>697</v>
      </c>
      <c r="J405" t="s">
        <v>502</v>
      </c>
      <c r="K405">
        <v>0</v>
      </c>
      <c r="L405" t="s">
        <v>282</v>
      </c>
      <c r="M405">
        <v>0</v>
      </c>
      <c r="N405" t="s">
        <v>283</v>
      </c>
      <c r="O405" t="s">
        <v>288</v>
      </c>
      <c r="P405" t="s">
        <v>284</v>
      </c>
    </row>
    <row r="406" spans="1:16" x14ac:dyDescent="0.25">
      <c r="A406" t="s">
        <v>276</v>
      </c>
      <c r="B406" t="s">
        <v>359</v>
      </c>
      <c r="C406" t="s">
        <v>167</v>
      </c>
      <c r="E406">
        <v>3</v>
      </c>
      <c r="F406" t="s">
        <v>360</v>
      </c>
      <c r="G406" t="s">
        <v>704</v>
      </c>
      <c r="H406" t="s">
        <v>359</v>
      </c>
      <c r="I406" t="s">
        <v>697</v>
      </c>
      <c r="J406" t="s">
        <v>361</v>
      </c>
      <c r="K406">
        <v>0</v>
      </c>
      <c r="L406" t="s">
        <v>282</v>
      </c>
      <c r="M406">
        <v>0</v>
      </c>
      <c r="N406" t="s">
        <v>300</v>
      </c>
      <c r="O406" t="s">
        <v>288</v>
      </c>
      <c r="P406" t="s">
        <v>284</v>
      </c>
    </row>
    <row r="407" spans="1:16" x14ac:dyDescent="0.25">
      <c r="A407" t="s">
        <v>276</v>
      </c>
      <c r="B407" t="s">
        <v>362</v>
      </c>
      <c r="C407" t="s">
        <v>168</v>
      </c>
      <c r="E407">
        <v>4</v>
      </c>
      <c r="F407" t="s">
        <v>363</v>
      </c>
      <c r="G407" t="s">
        <v>704</v>
      </c>
      <c r="H407" t="s">
        <v>362</v>
      </c>
      <c r="I407" t="s">
        <v>697</v>
      </c>
      <c r="J407" t="s">
        <v>361</v>
      </c>
      <c r="K407">
        <v>0</v>
      </c>
      <c r="L407" t="s">
        <v>282</v>
      </c>
      <c r="M407">
        <v>0</v>
      </c>
      <c r="N407" t="s">
        <v>300</v>
      </c>
      <c r="O407" t="s">
        <v>288</v>
      </c>
      <c r="P407" t="s">
        <v>284</v>
      </c>
    </row>
    <row r="408" spans="1:16" x14ac:dyDescent="0.25">
      <c r="A408" t="s">
        <v>276</v>
      </c>
      <c r="B408" t="s">
        <v>364</v>
      </c>
      <c r="C408" t="s">
        <v>169</v>
      </c>
      <c r="E408">
        <v>5</v>
      </c>
      <c r="F408" t="s">
        <v>365</v>
      </c>
      <c r="G408" t="s">
        <v>704</v>
      </c>
      <c r="H408" t="s">
        <v>364</v>
      </c>
      <c r="I408" t="s">
        <v>697</v>
      </c>
      <c r="J408" t="s">
        <v>361</v>
      </c>
      <c r="K408">
        <v>0</v>
      </c>
      <c r="L408" t="s">
        <v>282</v>
      </c>
      <c r="M408">
        <v>0</v>
      </c>
      <c r="N408" t="s">
        <v>300</v>
      </c>
      <c r="O408" t="s">
        <v>288</v>
      </c>
      <c r="P408" t="s">
        <v>284</v>
      </c>
    </row>
    <row r="409" spans="1:16" x14ac:dyDescent="0.25">
      <c r="A409" t="s">
        <v>276</v>
      </c>
      <c r="B409" t="s">
        <v>371</v>
      </c>
      <c r="C409" t="s">
        <v>372</v>
      </c>
      <c r="E409">
        <v>8</v>
      </c>
      <c r="F409" t="s">
        <v>373</v>
      </c>
      <c r="G409" t="s">
        <v>704</v>
      </c>
      <c r="H409" t="s">
        <v>371</v>
      </c>
      <c r="I409" t="s">
        <v>697</v>
      </c>
      <c r="J409" t="s">
        <v>281</v>
      </c>
      <c r="K409">
        <v>0</v>
      </c>
      <c r="L409" t="s">
        <v>282</v>
      </c>
      <c r="M409">
        <v>0</v>
      </c>
      <c r="N409" t="s">
        <v>283</v>
      </c>
      <c r="O409" t="s">
        <v>284</v>
      </c>
      <c r="P409" t="s">
        <v>284</v>
      </c>
    </row>
    <row r="410" spans="1:16" x14ac:dyDescent="0.25">
      <c r="A410" t="s">
        <v>276</v>
      </c>
      <c r="B410" t="s">
        <v>374</v>
      </c>
      <c r="C410" t="s">
        <v>172</v>
      </c>
      <c r="E410">
        <v>1</v>
      </c>
      <c r="F410" t="s">
        <v>375</v>
      </c>
      <c r="G410" t="s">
        <v>371</v>
      </c>
      <c r="H410" t="s">
        <v>374</v>
      </c>
      <c r="I410" t="s">
        <v>697</v>
      </c>
      <c r="J410" t="s">
        <v>376</v>
      </c>
      <c r="K410">
        <v>0</v>
      </c>
      <c r="L410" t="s">
        <v>282</v>
      </c>
      <c r="M410">
        <v>0</v>
      </c>
      <c r="N410" t="s">
        <v>300</v>
      </c>
      <c r="O410" t="s">
        <v>288</v>
      </c>
      <c r="P410" t="s">
        <v>284</v>
      </c>
    </row>
    <row r="411" spans="1:16" x14ac:dyDescent="0.25">
      <c r="A411" t="s">
        <v>276</v>
      </c>
      <c r="B411" t="s">
        <v>377</v>
      </c>
      <c r="C411" t="s">
        <v>173</v>
      </c>
      <c r="E411">
        <v>2</v>
      </c>
      <c r="F411" t="s">
        <v>378</v>
      </c>
      <c r="G411" t="s">
        <v>371</v>
      </c>
      <c r="H411" t="s">
        <v>377</v>
      </c>
      <c r="I411" t="s">
        <v>697</v>
      </c>
      <c r="J411" t="s">
        <v>376</v>
      </c>
      <c r="K411">
        <v>0</v>
      </c>
      <c r="L411" t="s">
        <v>282</v>
      </c>
      <c r="M411">
        <v>0</v>
      </c>
      <c r="N411" t="s">
        <v>300</v>
      </c>
      <c r="O411" t="s">
        <v>288</v>
      </c>
      <c r="P411" t="s">
        <v>284</v>
      </c>
    </row>
    <row r="412" spans="1:16" x14ac:dyDescent="0.25">
      <c r="A412" t="s">
        <v>276</v>
      </c>
      <c r="B412" t="s">
        <v>379</v>
      </c>
      <c r="C412" t="s">
        <v>380</v>
      </c>
      <c r="E412">
        <v>3</v>
      </c>
      <c r="F412" t="s">
        <v>381</v>
      </c>
      <c r="G412" t="s">
        <v>371</v>
      </c>
      <c r="H412" t="s">
        <v>379</v>
      </c>
      <c r="I412" t="s">
        <v>697</v>
      </c>
      <c r="J412" t="s">
        <v>376</v>
      </c>
      <c r="K412">
        <v>0</v>
      </c>
      <c r="L412" t="s">
        <v>282</v>
      </c>
      <c r="M412">
        <v>0</v>
      </c>
      <c r="N412" t="s">
        <v>300</v>
      </c>
      <c r="O412" t="s">
        <v>288</v>
      </c>
      <c r="P412" t="s">
        <v>284</v>
      </c>
    </row>
    <row r="413" spans="1:16" x14ac:dyDescent="0.25">
      <c r="A413" t="s">
        <v>276</v>
      </c>
      <c r="B413" t="s">
        <v>384</v>
      </c>
      <c r="C413" t="s">
        <v>176</v>
      </c>
      <c r="E413">
        <v>9</v>
      </c>
      <c r="F413" t="s">
        <v>385</v>
      </c>
      <c r="G413" t="s">
        <v>704</v>
      </c>
      <c r="H413" t="s">
        <v>384</v>
      </c>
      <c r="I413" t="s">
        <v>697</v>
      </c>
      <c r="J413" t="s">
        <v>361</v>
      </c>
      <c r="K413">
        <v>0</v>
      </c>
      <c r="L413" t="s">
        <v>282</v>
      </c>
      <c r="M413">
        <v>0</v>
      </c>
      <c r="N413" t="s">
        <v>300</v>
      </c>
      <c r="O413" t="s">
        <v>288</v>
      </c>
      <c r="P413" t="s">
        <v>284</v>
      </c>
    </row>
    <row r="414" spans="1:16" x14ac:dyDescent="0.25">
      <c r="A414" t="s">
        <v>276</v>
      </c>
      <c r="B414" t="s">
        <v>392</v>
      </c>
      <c r="C414" t="s">
        <v>393</v>
      </c>
      <c r="E414">
        <v>13</v>
      </c>
      <c r="F414" t="s">
        <v>394</v>
      </c>
      <c r="G414" t="s">
        <v>704</v>
      </c>
      <c r="H414" t="s">
        <v>392</v>
      </c>
      <c r="I414" t="s">
        <v>697</v>
      </c>
      <c r="J414" t="s">
        <v>281</v>
      </c>
      <c r="K414">
        <v>0</v>
      </c>
      <c r="L414" t="s">
        <v>282</v>
      </c>
      <c r="M414">
        <v>0</v>
      </c>
      <c r="N414" t="s">
        <v>283</v>
      </c>
      <c r="O414" t="s">
        <v>284</v>
      </c>
      <c r="P414" t="s">
        <v>284</v>
      </c>
    </row>
    <row r="415" spans="1:16" x14ac:dyDescent="0.25">
      <c r="A415" t="s">
        <v>276</v>
      </c>
      <c r="B415" t="s">
        <v>395</v>
      </c>
      <c r="C415" t="s">
        <v>180</v>
      </c>
      <c r="E415">
        <v>1</v>
      </c>
      <c r="F415" t="s">
        <v>396</v>
      </c>
      <c r="G415" t="s">
        <v>392</v>
      </c>
      <c r="H415" t="s">
        <v>395</v>
      </c>
      <c r="I415" t="s">
        <v>697</v>
      </c>
      <c r="J415" t="s">
        <v>361</v>
      </c>
      <c r="K415">
        <v>0</v>
      </c>
      <c r="L415" t="s">
        <v>282</v>
      </c>
      <c r="M415">
        <v>0</v>
      </c>
      <c r="N415" t="s">
        <v>300</v>
      </c>
      <c r="O415" t="s">
        <v>288</v>
      </c>
      <c r="P415" t="s">
        <v>284</v>
      </c>
    </row>
    <row r="416" spans="1:16" x14ac:dyDescent="0.25">
      <c r="A416" t="s">
        <v>276</v>
      </c>
      <c r="B416" t="s">
        <v>397</v>
      </c>
      <c r="C416" t="s">
        <v>181</v>
      </c>
      <c r="E416">
        <v>2</v>
      </c>
      <c r="F416" t="s">
        <v>482</v>
      </c>
      <c r="G416" t="s">
        <v>392</v>
      </c>
      <c r="H416" t="s">
        <v>397</v>
      </c>
      <c r="I416" t="s">
        <v>697</v>
      </c>
      <c r="J416" t="s">
        <v>370</v>
      </c>
      <c r="K416">
        <v>0</v>
      </c>
      <c r="L416" t="s">
        <v>282</v>
      </c>
      <c r="M416">
        <v>0</v>
      </c>
      <c r="N416" t="s">
        <v>300</v>
      </c>
      <c r="O416" t="s">
        <v>288</v>
      </c>
      <c r="P416" t="s">
        <v>284</v>
      </c>
    </row>
    <row r="417" spans="1:16" x14ac:dyDescent="0.25">
      <c r="A417" t="s">
        <v>276</v>
      </c>
      <c r="B417" t="s">
        <v>399</v>
      </c>
      <c r="C417" t="s">
        <v>400</v>
      </c>
      <c r="E417">
        <v>14</v>
      </c>
      <c r="F417" t="s">
        <v>401</v>
      </c>
      <c r="G417" t="s">
        <v>704</v>
      </c>
      <c r="H417" t="s">
        <v>399</v>
      </c>
      <c r="I417" t="s">
        <v>697</v>
      </c>
      <c r="J417" t="s">
        <v>281</v>
      </c>
      <c r="K417">
        <v>0</v>
      </c>
      <c r="L417" t="s">
        <v>282</v>
      </c>
      <c r="M417">
        <v>0</v>
      </c>
      <c r="N417" t="s">
        <v>283</v>
      </c>
      <c r="O417" t="s">
        <v>284</v>
      </c>
      <c r="P417" t="s">
        <v>284</v>
      </c>
    </row>
    <row r="418" spans="1:16" x14ac:dyDescent="0.25">
      <c r="A418" t="s">
        <v>276</v>
      </c>
      <c r="B418" t="s">
        <v>402</v>
      </c>
      <c r="C418" t="s">
        <v>182</v>
      </c>
      <c r="E418">
        <v>1</v>
      </c>
      <c r="F418" t="s">
        <v>403</v>
      </c>
      <c r="G418" t="s">
        <v>399</v>
      </c>
      <c r="H418" t="s">
        <v>402</v>
      </c>
      <c r="I418" t="s">
        <v>697</v>
      </c>
      <c r="J418" t="s">
        <v>361</v>
      </c>
      <c r="K418">
        <v>0</v>
      </c>
      <c r="L418" t="s">
        <v>282</v>
      </c>
      <c r="M418">
        <v>0</v>
      </c>
      <c r="N418" t="s">
        <v>300</v>
      </c>
      <c r="O418" t="s">
        <v>288</v>
      </c>
      <c r="P418" t="s">
        <v>284</v>
      </c>
    </row>
    <row r="419" spans="1:16" x14ac:dyDescent="0.25">
      <c r="A419" t="s">
        <v>276</v>
      </c>
      <c r="B419" t="s">
        <v>404</v>
      </c>
      <c r="C419" t="s">
        <v>183</v>
      </c>
      <c r="E419">
        <v>2</v>
      </c>
      <c r="F419" t="s">
        <v>405</v>
      </c>
      <c r="G419" t="s">
        <v>399</v>
      </c>
      <c r="H419" t="s">
        <v>404</v>
      </c>
      <c r="I419" t="s">
        <v>697</v>
      </c>
      <c r="J419" t="s">
        <v>370</v>
      </c>
      <c r="K419">
        <v>0</v>
      </c>
      <c r="L419" t="s">
        <v>282</v>
      </c>
      <c r="M419">
        <v>0</v>
      </c>
      <c r="N419" t="s">
        <v>300</v>
      </c>
      <c r="O419" t="s">
        <v>288</v>
      </c>
      <c r="P419" t="s">
        <v>284</v>
      </c>
    </row>
    <row r="420" spans="1:16" x14ac:dyDescent="0.25">
      <c r="A420" t="s">
        <v>276</v>
      </c>
      <c r="B420" t="s">
        <v>406</v>
      </c>
      <c r="C420" t="s">
        <v>184</v>
      </c>
      <c r="E420">
        <v>15</v>
      </c>
      <c r="F420" t="s">
        <v>407</v>
      </c>
      <c r="G420" t="s">
        <v>704</v>
      </c>
      <c r="H420" t="s">
        <v>406</v>
      </c>
      <c r="I420" t="s">
        <v>697</v>
      </c>
      <c r="J420" t="s">
        <v>361</v>
      </c>
      <c r="K420">
        <v>0</v>
      </c>
      <c r="L420" t="s">
        <v>282</v>
      </c>
      <c r="M420">
        <v>0</v>
      </c>
      <c r="N420" t="s">
        <v>300</v>
      </c>
      <c r="O420" t="s">
        <v>288</v>
      </c>
      <c r="P420" t="s">
        <v>284</v>
      </c>
    </row>
    <row r="421" spans="1:16" x14ac:dyDescent="0.25">
      <c r="A421" t="s">
        <v>276</v>
      </c>
      <c r="B421" t="s">
        <v>707</v>
      </c>
      <c r="C421" t="s">
        <v>708</v>
      </c>
      <c r="F421" t="s">
        <v>709</v>
      </c>
      <c r="I421" t="s">
        <v>710</v>
      </c>
      <c r="J421" t="s">
        <v>281</v>
      </c>
      <c r="K421">
        <v>0</v>
      </c>
      <c r="L421" t="s">
        <v>282</v>
      </c>
      <c r="M421">
        <v>0</v>
      </c>
      <c r="N421" t="s">
        <v>283</v>
      </c>
      <c r="O421" t="s">
        <v>284</v>
      </c>
      <c r="P421" t="s">
        <v>284</v>
      </c>
    </row>
    <row r="422" spans="1:16" x14ac:dyDescent="0.25">
      <c r="A422" t="s">
        <v>276</v>
      </c>
      <c r="B422" t="s">
        <v>711</v>
      </c>
      <c r="C422" t="s">
        <v>712</v>
      </c>
      <c r="E422">
        <v>1</v>
      </c>
      <c r="F422" t="s">
        <v>713</v>
      </c>
      <c r="G422" t="s">
        <v>707</v>
      </c>
      <c r="H422" t="s">
        <v>711</v>
      </c>
      <c r="I422" t="s">
        <v>710</v>
      </c>
      <c r="J422" t="s">
        <v>281</v>
      </c>
      <c r="K422">
        <v>0</v>
      </c>
      <c r="L422" t="s">
        <v>338</v>
      </c>
      <c r="M422">
        <v>0</v>
      </c>
      <c r="N422" t="s">
        <v>283</v>
      </c>
      <c r="O422" t="s">
        <v>284</v>
      </c>
      <c r="P422" t="s">
        <v>284</v>
      </c>
    </row>
    <row r="423" spans="1:16" x14ac:dyDescent="0.25">
      <c r="A423" t="s">
        <v>276</v>
      </c>
      <c r="B423" t="s">
        <v>714</v>
      </c>
      <c r="C423" t="s">
        <v>715</v>
      </c>
      <c r="E423">
        <v>1</v>
      </c>
      <c r="F423" t="s">
        <v>716</v>
      </c>
      <c r="G423" t="s">
        <v>711</v>
      </c>
      <c r="H423" t="s">
        <v>714</v>
      </c>
      <c r="I423" t="s">
        <v>710</v>
      </c>
      <c r="J423" t="s">
        <v>281</v>
      </c>
      <c r="K423">
        <v>0</v>
      </c>
      <c r="L423" t="s">
        <v>342</v>
      </c>
      <c r="M423">
        <v>0</v>
      </c>
      <c r="N423" t="s">
        <v>283</v>
      </c>
      <c r="O423" t="s">
        <v>284</v>
      </c>
      <c r="P423" t="s">
        <v>284</v>
      </c>
    </row>
    <row r="424" spans="1:16" x14ac:dyDescent="0.25">
      <c r="A424" t="s">
        <v>276</v>
      </c>
      <c r="B424" t="s">
        <v>717</v>
      </c>
      <c r="C424" t="s">
        <v>718</v>
      </c>
      <c r="E424">
        <v>2</v>
      </c>
      <c r="F424" t="s">
        <v>719</v>
      </c>
      <c r="G424" t="s">
        <v>707</v>
      </c>
      <c r="H424" t="s">
        <v>717</v>
      </c>
      <c r="I424" t="s">
        <v>710</v>
      </c>
      <c r="J424" t="s">
        <v>281</v>
      </c>
      <c r="K424">
        <v>0</v>
      </c>
      <c r="L424" t="s">
        <v>282</v>
      </c>
      <c r="M424">
        <v>0</v>
      </c>
      <c r="N424" t="s">
        <v>283</v>
      </c>
      <c r="O424" t="s">
        <v>284</v>
      </c>
      <c r="P424" t="s">
        <v>284</v>
      </c>
    </row>
    <row r="426" spans="1:16" x14ac:dyDescent="0.25">
      <c r="A426" t="s">
        <v>276</v>
      </c>
      <c r="B426" t="s">
        <v>964</v>
      </c>
      <c r="C426" t="s">
        <v>963</v>
      </c>
      <c r="E426">
        <v>2</v>
      </c>
      <c r="F426" t="s">
        <v>501</v>
      </c>
      <c r="G426" t="s">
        <v>717</v>
      </c>
      <c r="H426" t="s">
        <v>500</v>
      </c>
      <c r="I426" t="s">
        <v>710</v>
      </c>
      <c r="J426" t="s">
        <v>502</v>
      </c>
      <c r="K426">
        <v>0</v>
      </c>
      <c r="L426" t="s">
        <v>282</v>
      </c>
      <c r="M426">
        <v>0</v>
      </c>
      <c r="N426" t="s">
        <v>283</v>
      </c>
      <c r="O426" t="s">
        <v>288</v>
      </c>
      <c r="P426" t="s">
        <v>284</v>
      </c>
    </row>
    <row r="427" spans="1:16" x14ac:dyDescent="0.25">
      <c r="A427" t="s">
        <v>276</v>
      </c>
      <c r="B427" t="s">
        <v>359</v>
      </c>
      <c r="C427" t="s">
        <v>167</v>
      </c>
      <c r="E427">
        <v>3</v>
      </c>
      <c r="F427" t="s">
        <v>360</v>
      </c>
      <c r="G427" t="s">
        <v>717</v>
      </c>
      <c r="H427" t="s">
        <v>359</v>
      </c>
      <c r="I427" t="s">
        <v>710</v>
      </c>
      <c r="J427" t="s">
        <v>361</v>
      </c>
      <c r="K427">
        <v>0</v>
      </c>
      <c r="L427" t="s">
        <v>282</v>
      </c>
      <c r="M427">
        <v>0</v>
      </c>
      <c r="N427" t="s">
        <v>300</v>
      </c>
      <c r="O427" t="s">
        <v>288</v>
      </c>
      <c r="P427" t="s">
        <v>284</v>
      </c>
    </row>
    <row r="428" spans="1:16" x14ac:dyDescent="0.25">
      <c r="A428" t="s">
        <v>276</v>
      </c>
      <c r="B428" t="s">
        <v>362</v>
      </c>
      <c r="C428" t="s">
        <v>168</v>
      </c>
      <c r="E428">
        <v>4</v>
      </c>
      <c r="F428" t="s">
        <v>363</v>
      </c>
      <c r="G428" t="s">
        <v>717</v>
      </c>
      <c r="H428" t="s">
        <v>362</v>
      </c>
      <c r="I428" t="s">
        <v>710</v>
      </c>
      <c r="J428" t="s">
        <v>361</v>
      </c>
      <c r="K428">
        <v>0</v>
      </c>
      <c r="L428" t="s">
        <v>282</v>
      </c>
      <c r="M428">
        <v>0</v>
      </c>
      <c r="N428" t="s">
        <v>300</v>
      </c>
      <c r="O428" t="s">
        <v>288</v>
      </c>
      <c r="P428" t="s">
        <v>284</v>
      </c>
    </row>
    <row r="429" spans="1:16" x14ac:dyDescent="0.25">
      <c r="A429" t="s">
        <v>276</v>
      </c>
      <c r="B429" t="s">
        <v>364</v>
      </c>
      <c r="C429" t="s">
        <v>169</v>
      </c>
      <c r="E429">
        <v>5</v>
      </c>
      <c r="F429" t="s">
        <v>365</v>
      </c>
      <c r="G429" t="s">
        <v>717</v>
      </c>
      <c r="H429" t="s">
        <v>364</v>
      </c>
      <c r="I429" t="s">
        <v>710</v>
      </c>
      <c r="J429" t="s">
        <v>361</v>
      </c>
      <c r="K429">
        <v>0</v>
      </c>
      <c r="L429" t="s">
        <v>282</v>
      </c>
      <c r="M429">
        <v>0</v>
      </c>
      <c r="N429" t="s">
        <v>300</v>
      </c>
      <c r="O429" t="s">
        <v>288</v>
      </c>
      <c r="P429" t="s">
        <v>284</v>
      </c>
    </row>
    <row r="430" spans="1:16" x14ac:dyDescent="0.25">
      <c r="A430" t="s">
        <v>276</v>
      </c>
      <c r="B430" t="s">
        <v>371</v>
      </c>
      <c r="C430" t="s">
        <v>372</v>
      </c>
      <c r="E430">
        <v>8</v>
      </c>
      <c r="F430" t="s">
        <v>373</v>
      </c>
      <c r="G430" t="s">
        <v>717</v>
      </c>
      <c r="H430" t="s">
        <v>371</v>
      </c>
      <c r="I430" t="s">
        <v>710</v>
      </c>
      <c r="J430" t="s">
        <v>281</v>
      </c>
      <c r="K430">
        <v>0</v>
      </c>
      <c r="L430" t="s">
        <v>282</v>
      </c>
      <c r="M430">
        <v>0</v>
      </c>
      <c r="N430" t="s">
        <v>283</v>
      </c>
      <c r="O430" t="s">
        <v>284</v>
      </c>
      <c r="P430" t="s">
        <v>284</v>
      </c>
    </row>
    <row r="431" spans="1:16" x14ac:dyDescent="0.25">
      <c r="A431" t="s">
        <v>276</v>
      </c>
      <c r="B431" t="s">
        <v>374</v>
      </c>
      <c r="C431" t="s">
        <v>172</v>
      </c>
      <c r="E431">
        <v>1</v>
      </c>
      <c r="F431" t="s">
        <v>375</v>
      </c>
      <c r="G431" t="s">
        <v>371</v>
      </c>
      <c r="H431" t="s">
        <v>374</v>
      </c>
      <c r="I431" t="s">
        <v>710</v>
      </c>
      <c r="J431" t="s">
        <v>376</v>
      </c>
      <c r="K431">
        <v>0</v>
      </c>
      <c r="L431" t="s">
        <v>282</v>
      </c>
      <c r="M431">
        <v>0</v>
      </c>
      <c r="N431" t="s">
        <v>300</v>
      </c>
      <c r="O431" t="s">
        <v>288</v>
      </c>
      <c r="P431" t="s">
        <v>284</v>
      </c>
    </row>
    <row r="432" spans="1:16" x14ac:dyDescent="0.25">
      <c r="A432" t="s">
        <v>276</v>
      </c>
      <c r="B432" t="s">
        <v>377</v>
      </c>
      <c r="C432" t="s">
        <v>173</v>
      </c>
      <c r="E432">
        <v>2</v>
      </c>
      <c r="F432" t="s">
        <v>378</v>
      </c>
      <c r="G432" t="s">
        <v>371</v>
      </c>
      <c r="H432" t="s">
        <v>377</v>
      </c>
      <c r="I432" t="s">
        <v>710</v>
      </c>
      <c r="J432" t="s">
        <v>376</v>
      </c>
      <c r="K432">
        <v>0</v>
      </c>
      <c r="L432" t="s">
        <v>282</v>
      </c>
      <c r="M432">
        <v>0</v>
      </c>
      <c r="N432" t="s">
        <v>300</v>
      </c>
      <c r="O432" t="s">
        <v>288</v>
      </c>
      <c r="P432" t="s">
        <v>284</v>
      </c>
    </row>
    <row r="433" spans="1:16" x14ac:dyDescent="0.25">
      <c r="A433" t="s">
        <v>276</v>
      </c>
      <c r="B433" t="s">
        <v>384</v>
      </c>
      <c r="C433" t="s">
        <v>176</v>
      </c>
      <c r="E433">
        <v>9</v>
      </c>
      <c r="F433" t="s">
        <v>385</v>
      </c>
      <c r="G433" t="s">
        <v>717</v>
      </c>
      <c r="H433" t="s">
        <v>384</v>
      </c>
      <c r="I433" t="s">
        <v>710</v>
      </c>
      <c r="J433" t="s">
        <v>361</v>
      </c>
      <c r="K433">
        <v>0</v>
      </c>
      <c r="L433" t="s">
        <v>282</v>
      </c>
      <c r="M433">
        <v>0</v>
      </c>
      <c r="N433" t="s">
        <v>300</v>
      </c>
      <c r="O433" t="s">
        <v>288</v>
      </c>
      <c r="P433" t="s">
        <v>284</v>
      </c>
    </row>
    <row r="434" spans="1:16" x14ac:dyDescent="0.25">
      <c r="A434" t="s">
        <v>276</v>
      </c>
      <c r="B434" t="s">
        <v>392</v>
      </c>
      <c r="C434" t="s">
        <v>393</v>
      </c>
      <c r="E434">
        <v>13</v>
      </c>
      <c r="F434" t="s">
        <v>394</v>
      </c>
      <c r="G434" t="s">
        <v>717</v>
      </c>
      <c r="H434" t="s">
        <v>392</v>
      </c>
      <c r="I434" t="s">
        <v>710</v>
      </c>
      <c r="J434" t="s">
        <v>281</v>
      </c>
      <c r="K434">
        <v>0</v>
      </c>
      <c r="L434" t="s">
        <v>282</v>
      </c>
      <c r="M434">
        <v>0</v>
      </c>
      <c r="N434" t="s">
        <v>283</v>
      </c>
      <c r="O434" t="s">
        <v>284</v>
      </c>
      <c r="P434" t="s">
        <v>284</v>
      </c>
    </row>
    <row r="435" spans="1:16" x14ac:dyDescent="0.25">
      <c r="A435" t="s">
        <v>276</v>
      </c>
      <c r="B435" t="s">
        <v>395</v>
      </c>
      <c r="C435" t="s">
        <v>180</v>
      </c>
      <c r="E435">
        <v>1</v>
      </c>
      <c r="F435" t="s">
        <v>396</v>
      </c>
      <c r="G435" t="s">
        <v>392</v>
      </c>
      <c r="H435" t="s">
        <v>395</v>
      </c>
      <c r="I435" t="s">
        <v>710</v>
      </c>
      <c r="J435" t="s">
        <v>361</v>
      </c>
      <c r="K435">
        <v>0</v>
      </c>
      <c r="L435" t="s">
        <v>282</v>
      </c>
      <c r="M435">
        <v>0</v>
      </c>
      <c r="N435" t="s">
        <v>300</v>
      </c>
      <c r="O435" t="s">
        <v>288</v>
      </c>
      <c r="P435" t="s">
        <v>284</v>
      </c>
    </row>
    <row r="436" spans="1:16" x14ac:dyDescent="0.25">
      <c r="A436" t="s">
        <v>276</v>
      </c>
      <c r="B436" t="s">
        <v>397</v>
      </c>
      <c r="C436" t="s">
        <v>181</v>
      </c>
      <c r="E436">
        <v>2</v>
      </c>
      <c r="F436" t="s">
        <v>482</v>
      </c>
      <c r="G436" t="s">
        <v>392</v>
      </c>
      <c r="H436" t="s">
        <v>397</v>
      </c>
      <c r="I436" t="s">
        <v>710</v>
      </c>
      <c r="J436" t="s">
        <v>370</v>
      </c>
      <c r="K436">
        <v>0</v>
      </c>
      <c r="L436" t="s">
        <v>282</v>
      </c>
      <c r="M436">
        <v>0</v>
      </c>
      <c r="N436" t="s">
        <v>300</v>
      </c>
      <c r="O436" t="s">
        <v>288</v>
      </c>
      <c r="P436" t="s">
        <v>284</v>
      </c>
    </row>
    <row r="437" spans="1:16" x14ac:dyDescent="0.25">
      <c r="A437" t="s">
        <v>276</v>
      </c>
      <c r="B437" t="s">
        <v>399</v>
      </c>
      <c r="C437" t="s">
        <v>400</v>
      </c>
      <c r="E437">
        <v>14</v>
      </c>
      <c r="F437" t="s">
        <v>401</v>
      </c>
      <c r="G437" t="s">
        <v>717</v>
      </c>
      <c r="H437" t="s">
        <v>399</v>
      </c>
      <c r="I437" t="s">
        <v>710</v>
      </c>
      <c r="J437" t="s">
        <v>281</v>
      </c>
      <c r="K437">
        <v>0</v>
      </c>
      <c r="L437" t="s">
        <v>282</v>
      </c>
      <c r="M437">
        <v>0</v>
      </c>
      <c r="N437" t="s">
        <v>283</v>
      </c>
      <c r="O437" t="s">
        <v>284</v>
      </c>
      <c r="P437" t="s">
        <v>284</v>
      </c>
    </row>
    <row r="438" spans="1:16" x14ac:dyDescent="0.25">
      <c r="A438" t="s">
        <v>276</v>
      </c>
      <c r="B438" t="s">
        <v>402</v>
      </c>
      <c r="C438" t="s">
        <v>182</v>
      </c>
      <c r="E438">
        <v>1</v>
      </c>
      <c r="F438" t="s">
        <v>403</v>
      </c>
      <c r="G438" t="s">
        <v>717</v>
      </c>
      <c r="H438" t="s">
        <v>402</v>
      </c>
      <c r="I438" t="s">
        <v>710</v>
      </c>
      <c r="J438" t="s">
        <v>361</v>
      </c>
      <c r="K438">
        <v>0</v>
      </c>
      <c r="L438" t="s">
        <v>282</v>
      </c>
      <c r="M438">
        <v>0</v>
      </c>
      <c r="N438" t="s">
        <v>300</v>
      </c>
      <c r="O438" t="s">
        <v>288</v>
      </c>
      <c r="P438" t="s">
        <v>284</v>
      </c>
    </row>
    <row r="439" spans="1:16" x14ac:dyDescent="0.25">
      <c r="A439" t="s">
        <v>276</v>
      </c>
      <c r="B439" t="s">
        <v>404</v>
      </c>
      <c r="C439" t="s">
        <v>183</v>
      </c>
      <c r="E439">
        <v>2</v>
      </c>
      <c r="F439" t="s">
        <v>405</v>
      </c>
      <c r="G439" t="s">
        <v>717</v>
      </c>
      <c r="H439" t="s">
        <v>404</v>
      </c>
      <c r="I439" t="s">
        <v>710</v>
      </c>
      <c r="J439" t="s">
        <v>370</v>
      </c>
      <c r="K439">
        <v>0</v>
      </c>
      <c r="L439" t="s">
        <v>282</v>
      </c>
      <c r="M439">
        <v>0</v>
      </c>
      <c r="N439" t="s">
        <v>300</v>
      </c>
      <c r="O439" t="s">
        <v>288</v>
      </c>
      <c r="P439" t="s">
        <v>284</v>
      </c>
    </row>
    <row r="440" spans="1:16" x14ac:dyDescent="0.25">
      <c r="A440" t="s">
        <v>276</v>
      </c>
      <c r="B440" t="s">
        <v>406</v>
      </c>
      <c r="C440" t="s">
        <v>184</v>
      </c>
      <c r="E440">
        <v>15</v>
      </c>
      <c r="F440" t="s">
        <v>407</v>
      </c>
      <c r="G440" t="s">
        <v>717</v>
      </c>
      <c r="H440" t="s">
        <v>406</v>
      </c>
      <c r="I440" t="s">
        <v>710</v>
      </c>
      <c r="J440" t="s">
        <v>361</v>
      </c>
      <c r="K440">
        <v>0</v>
      </c>
      <c r="L440" t="s">
        <v>282</v>
      </c>
      <c r="M440">
        <v>0</v>
      </c>
      <c r="N440" t="s">
        <v>300</v>
      </c>
      <c r="O440" t="s">
        <v>288</v>
      </c>
      <c r="P440" t="s">
        <v>284</v>
      </c>
    </row>
    <row r="441" spans="1:16" x14ac:dyDescent="0.25">
      <c r="A441" t="s">
        <v>276</v>
      </c>
      <c r="B441" t="s">
        <v>720</v>
      </c>
      <c r="C441" t="s">
        <v>721</v>
      </c>
      <c r="F441" t="s">
        <v>722</v>
      </c>
      <c r="H441" t="s">
        <v>720</v>
      </c>
      <c r="I441" t="s">
        <v>723</v>
      </c>
      <c r="J441" t="s">
        <v>281</v>
      </c>
      <c r="K441">
        <v>0</v>
      </c>
      <c r="L441" t="s">
        <v>282</v>
      </c>
      <c r="M441">
        <v>0</v>
      </c>
      <c r="N441" t="s">
        <v>283</v>
      </c>
      <c r="O441" t="s">
        <v>284</v>
      </c>
      <c r="P441" t="s">
        <v>284</v>
      </c>
    </row>
    <row r="442" spans="1:16" x14ac:dyDescent="0.25">
      <c r="A442" t="s">
        <v>276</v>
      </c>
      <c r="B442" t="s">
        <v>724</v>
      </c>
      <c r="C442" t="s">
        <v>725</v>
      </c>
      <c r="E442">
        <v>1</v>
      </c>
      <c r="F442" t="s">
        <v>726</v>
      </c>
      <c r="G442" t="s">
        <v>720</v>
      </c>
      <c r="H442" t="s">
        <v>724</v>
      </c>
      <c r="I442" t="s">
        <v>723</v>
      </c>
      <c r="J442" t="s">
        <v>281</v>
      </c>
      <c r="K442">
        <v>0</v>
      </c>
      <c r="L442" t="s">
        <v>338</v>
      </c>
      <c r="M442">
        <v>0</v>
      </c>
      <c r="N442" t="s">
        <v>283</v>
      </c>
      <c r="O442" t="s">
        <v>284</v>
      </c>
      <c r="P442" t="s">
        <v>284</v>
      </c>
    </row>
    <row r="443" spans="1:16" x14ac:dyDescent="0.25">
      <c r="A443" t="s">
        <v>276</v>
      </c>
      <c r="B443" t="s">
        <v>727</v>
      </c>
      <c r="C443" t="s">
        <v>728</v>
      </c>
      <c r="E443">
        <v>1</v>
      </c>
      <c r="F443" t="s">
        <v>729</v>
      </c>
      <c r="G443" t="s">
        <v>724</v>
      </c>
      <c r="H443" t="s">
        <v>727</v>
      </c>
      <c r="I443" t="s">
        <v>723</v>
      </c>
      <c r="J443" t="s">
        <v>281</v>
      </c>
      <c r="K443">
        <v>0</v>
      </c>
      <c r="L443" t="s">
        <v>342</v>
      </c>
      <c r="M443">
        <v>0</v>
      </c>
      <c r="N443" t="s">
        <v>283</v>
      </c>
      <c r="O443" t="s">
        <v>284</v>
      </c>
      <c r="P443" t="s">
        <v>284</v>
      </c>
    </row>
    <row r="444" spans="1:16" x14ac:dyDescent="0.25">
      <c r="A444" t="s">
        <v>276</v>
      </c>
      <c r="B444" t="s">
        <v>730</v>
      </c>
      <c r="C444" t="s">
        <v>731</v>
      </c>
      <c r="E444">
        <v>2</v>
      </c>
      <c r="F444" t="s">
        <v>732</v>
      </c>
      <c r="G444" t="s">
        <v>720</v>
      </c>
      <c r="H444" t="s">
        <v>730</v>
      </c>
      <c r="I444" t="s">
        <v>723</v>
      </c>
      <c r="J444" t="s">
        <v>281</v>
      </c>
      <c r="K444">
        <v>0</v>
      </c>
      <c r="L444" t="s">
        <v>282</v>
      </c>
      <c r="M444">
        <v>0</v>
      </c>
      <c r="N444" t="s">
        <v>283</v>
      </c>
      <c r="O444" t="s">
        <v>284</v>
      </c>
      <c r="P444" t="s">
        <v>284</v>
      </c>
    </row>
    <row r="446" spans="1:16" x14ac:dyDescent="0.25">
      <c r="A446" t="s">
        <v>276</v>
      </c>
      <c r="B446" t="s">
        <v>964</v>
      </c>
      <c r="C446" t="s">
        <v>963</v>
      </c>
      <c r="E446">
        <v>2</v>
      </c>
      <c r="F446" t="s">
        <v>501</v>
      </c>
      <c r="G446" t="s">
        <v>730</v>
      </c>
      <c r="H446" t="s">
        <v>500</v>
      </c>
      <c r="I446" t="s">
        <v>723</v>
      </c>
      <c r="J446" t="s">
        <v>502</v>
      </c>
      <c r="K446">
        <v>0</v>
      </c>
      <c r="L446" t="s">
        <v>282</v>
      </c>
      <c r="M446">
        <v>0</v>
      </c>
      <c r="N446" t="s">
        <v>283</v>
      </c>
      <c r="O446" t="s">
        <v>288</v>
      </c>
      <c r="P446" t="s">
        <v>284</v>
      </c>
    </row>
    <row r="447" spans="1:16" x14ac:dyDescent="0.25">
      <c r="A447" t="s">
        <v>276</v>
      </c>
      <c r="B447" t="s">
        <v>359</v>
      </c>
      <c r="C447" t="s">
        <v>167</v>
      </c>
      <c r="E447">
        <v>3</v>
      </c>
      <c r="F447" t="s">
        <v>360</v>
      </c>
      <c r="G447" t="s">
        <v>730</v>
      </c>
      <c r="H447" t="s">
        <v>359</v>
      </c>
      <c r="I447" t="s">
        <v>723</v>
      </c>
      <c r="J447" t="s">
        <v>361</v>
      </c>
      <c r="K447">
        <v>0</v>
      </c>
      <c r="L447" t="s">
        <v>282</v>
      </c>
      <c r="M447">
        <v>0</v>
      </c>
      <c r="N447" t="s">
        <v>300</v>
      </c>
      <c r="O447" t="s">
        <v>288</v>
      </c>
      <c r="P447" t="s">
        <v>284</v>
      </c>
    </row>
    <row r="448" spans="1:16" x14ac:dyDescent="0.25">
      <c r="A448" t="s">
        <v>276</v>
      </c>
      <c r="B448" t="s">
        <v>362</v>
      </c>
      <c r="C448" t="s">
        <v>168</v>
      </c>
      <c r="E448">
        <v>4</v>
      </c>
      <c r="F448" t="s">
        <v>363</v>
      </c>
      <c r="G448" t="s">
        <v>730</v>
      </c>
      <c r="H448" t="s">
        <v>362</v>
      </c>
      <c r="I448" t="s">
        <v>723</v>
      </c>
      <c r="J448" t="s">
        <v>361</v>
      </c>
      <c r="K448">
        <v>0</v>
      </c>
      <c r="L448" t="s">
        <v>282</v>
      </c>
      <c r="M448">
        <v>0</v>
      </c>
      <c r="N448" t="s">
        <v>300</v>
      </c>
      <c r="O448" t="s">
        <v>288</v>
      </c>
      <c r="P448" t="s">
        <v>284</v>
      </c>
    </row>
    <row r="449" spans="1:16" x14ac:dyDescent="0.25">
      <c r="A449" t="s">
        <v>276</v>
      </c>
      <c r="B449" t="s">
        <v>364</v>
      </c>
      <c r="C449" t="s">
        <v>169</v>
      </c>
      <c r="E449">
        <v>5</v>
      </c>
      <c r="F449" t="s">
        <v>365</v>
      </c>
      <c r="G449" t="s">
        <v>730</v>
      </c>
      <c r="H449" t="s">
        <v>364</v>
      </c>
      <c r="I449" t="s">
        <v>723</v>
      </c>
      <c r="J449" t="s">
        <v>361</v>
      </c>
      <c r="K449">
        <v>0</v>
      </c>
      <c r="L449" t="s">
        <v>282</v>
      </c>
      <c r="M449">
        <v>0</v>
      </c>
      <c r="N449" t="s">
        <v>300</v>
      </c>
      <c r="O449" t="s">
        <v>288</v>
      </c>
      <c r="P449" t="s">
        <v>284</v>
      </c>
    </row>
    <row r="450" spans="1:16" x14ac:dyDescent="0.25">
      <c r="A450" t="s">
        <v>276</v>
      </c>
      <c r="B450" t="s">
        <v>371</v>
      </c>
      <c r="C450" t="s">
        <v>372</v>
      </c>
      <c r="E450">
        <v>8</v>
      </c>
      <c r="F450" t="s">
        <v>373</v>
      </c>
      <c r="G450" t="s">
        <v>730</v>
      </c>
      <c r="H450" t="s">
        <v>371</v>
      </c>
      <c r="I450" t="s">
        <v>723</v>
      </c>
      <c r="J450" t="s">
        <v>281</v>
      </c>
      <c r="K450">
        <v>0</v>
      </c>
      <c r="L450" t="s">
        <v>282</v>
      </c>
      <c r="M450">
        <v>0</v>
      </c>
      <c r="N450" t="s">
        <v>283</v>
      </c>
      <c r="O450" t="s">
        <v>284</v>
      </c>
      <c r="P450" t="s">
        <v>284</v>
      </c>
    </row>
    <row r="451" spans="1:16" x14ac:dyDescent="0.25">
      <c r="A451" t="s">
        <v>276</v>
      </c>
      <c r="B451" t="s">
        <v>374</v>
      </c>
      <c r="C451" t="s">
        <v>172</v>
      </c>
      <c r="E451">
        <v>1</v>
      </c>
      <c r="F451" t="s">
        <v>375</v>
      </c>
      <c r="G451" t="s">
        <v>371</v>
      </c>
      <c r="H451" t="s">
        <v>374</v>
      </c>
      <c r="I451" t="s">
        <v>723</v>
      </c>
      <c r="J451" t="s">
        <v>376</v>
      </c>
      <c r="K451">
        <v>0</v>
      </c>
      <c r="L451" t="s">
        <v>282</v>
      </c>
      <c r="M451">
        <v>0</v>
      </c>
      <c r="N451" t="s">
        <v>300</v>
      </c>
      <c r="O451" t="s">
        <v>288</v>
      </c>
      <c r="P451" t="s">
        <v>284</v>
      </c>
    </row>
    <row r="452" spans="1:16" x14ac:dyDescent="0.25">
      <c r="A452" t="s">
        <v>276</v>
      </c>
      <c r="B452" t="s">
        <v>377</v>
      </c>
      <c r="C452" t="s">
        <v>173</v>
      </c>
      <c r="E452">
        <v>2</v>
      </c>
      <c r="F452" t="s">
        <v>378</v>
      </c>
      <c r="G452" t="s">
        <v>371</v>
      </c>
      <c r="H452" t="s">
        <v>377</v>
      </c>
      <c r="I452" t="s">
        <v>723</v>
      </c>
      <c r="J452" t="s">
        <v>376</v>
      </c>
      <c r="K452">
        <v>0</v>
      </c>
      <c r="L452" t="s">
        <v>282</v>
      </c>
      <c r="M452">
        <v>0</v>
      </c>
      <c r="N452" t="s">
        <v>300</v>
      </c>
      <c r="O452" t="s">
        <v>288</v>
      </c>
      <c r="P452" t="s">
        <v>284</v>
      </c>
    </row>
    <row r="453" spans="1:16" x14ac:dyDescent="0.25">
      <c r="A453" t="s">
        <v>276</v>
      </c>
      <c r="B453" t="s">
        <v>379</v>
      </c>
      <c r="C453" t="s">
        <v>380</v>
      </c>
      <c r="E453">
        <v>3</v>
      </c>
      <c r="F453" t="s">
        <v>381</v>
      </c>
      <c r="G453" t="s">
        <v>371</v>
      </c>
      <c r="H453" t="s">
        <v>379</v>
      </c>
      <c r="I453" t="s">
        <v>723</v>
      </c>
      <c r="J453" t="s">
        <v>376</v>
      </c>
      <c r="K453">
        <v>0</v>
      </c>
      <c r="L453" t="s">
        <v>282</v>
      </c>
      <c r="M453">
        <v>0</v>
      </c>
      <c r="N453" t="s">
        <v>300</v>
      </c>
      <c r="O453" t="s">
        <v>288</v>
      </c>
      <c r="P453" t="s">
        <v>284</v>
      </c>
    </row>
    <row r="454" spans="1:16" x14ac:dyDescent="0.25">
      <c r="A454" t="s">
        <v>276</v>
      </c>
      <c r="B454" t="s">
        <v>384</v>
      </c>
      <c r="C454" t="s">
        <v>176</v>
      </c>
      <c r="E454">
        <v>9</v>
      </c>
      <c r="F454" t="s">
        <v>385</v>
      </c>
      <c r="G454" t="s">
        <v>730</v>
      </c>
      <c r="H454" t="s">
        <v>384</v>
      </c>
      <c r="I454" t="s">
        <v>723</v>
      </c>
      <c r="J454" t="s">
        <v>361</v>
      </c>
      <c r="K454">
        <v>0</v>
      </c>
      <c r="L454" t="s">
        <v>282</v>
      </c>
      <c r="M454">
        <v>0</v>
      </c>
      <c r="N454" t="s">
        <v>300</v>
      </c>
      <c r="O454" t="s">
        <v>288</v>
      </c>
      <c r="P454" t="s">
        <v>284</v>
      </c>
    </row>
    <row r="455" spans="1:16" x14ac:dyDescent="0.25">
      <c r="A455" t="s">
        <v>276</v>
      </c>
      <c r="B455" t="s">
        <v>392</v>
      </c>
      <c r="C455" t="s">
        <v>393</v>
      </c>
      <c r="E455">
        <v>13</v>
      </c>
      <c r="F455" t="s">
        <v>394</v>
      </c>
      <c r="G455" t="s">
        <v>730</v>
      </c>
      <c r="H455" t="s">
        <v>392</v>
      </c>
      <c r="I455" t="s">
        <v>723</v>
      </c>
      <c r="J455" t="s">
        <v>281</v>
      </c>
      <c r="K455">
        <v>0</v>
      </c>
      <c r="L455" t="s">
        <v>282</v>
      </c>
      <c r="M455">
        <v>0</v>
      </c>
      <c r="N455" t="s">
        <v>283</v>
      </c>
      <c r="O455" t="s">
        <v>284</v>
      </c>
      <c r="P455" t="s">
        <v>284</v>
      </c>
    </row>
    <row r="456" spans="1:16" x14ac:dyDescent="0.25">
      <c r="A456" t="s">
        <v>276</v>
      </c>
      <c r="B456" t="s">
        <v>395</v>
      </c>
      <c r="C456" t="s">
        <v>180</v>
      </c>
      <c r="E456">
        <v>1</v>
      </c>
      <c r="F456" t="s">
        <v>396</v>
      </c>
      <c r="G456" t="s">
        <v>392</v>
      </c>
      <c r="H456" t="s">
        <v>395</v>
      </c>
      <c r="I456" t="s">
        <v>723</v>
      </c>
      <c r="J456" t="s">
        <v>361</v>
      </c>
      <c r="K456">
        <v>0</v>
      </c>
      <c r="L456" t="s">
        <v>282</v>
      </c>
      <c r="M456">
        <v>0</v>
      </c>
      <c r="N456" t="s">
        <v>300</v>
      </c>
      <c r="O456" t="s">
        <v>288</v>
      </c>
      <c r="P456" t="s">
        <v>284</v>
      </c>
    </row>
    <row r="457" spans="1:16" x14ac:dyDescent="0.25">
      <c r="A457" t="s">
        <v>276</v>
      </c>
      <c r="B457" t="s">
        <v>397</v>
      </c>
      <c r="C457" t="s">
        <v>181</v>
      </c>
      <c r="E457">
        <v>2</v>
      </c>
      <c r="F457" t="s">
        <v>482</v>
      </c>
      <c r="G457" t="s">
        <v>392</v>
      </c>
      <c r="H457" t="s">
        <v>397</v>
      </c>
      <c r="I457" t="s">
        <v>723</v>
      </c>
      <c r="J457" t="s">
        <v>370</v>
      </c>
      <c r="K457">
        <v>0</v>
      </c>
      <c r="L457" t="s">
        <v>282</v>
      </c>
      <c r="M457">
        <v>0</v>
      </c>
      <c r="N457" t="s">
        <v>300</v>
      </c>
      <c r="O457" t="s">
        <v>288</v>
      </c>
      <c r="P457" t="s">
        <v>284</v>
      </c>
    </row>
    <row r="458" spans="1:16" x14ac:dyDescent="0.25">
      <c r="A458" t="s">
        <v>276</v>
      </c>
      <c r="B458" t="s">
        <v>399</v>
      </c>
      <c r="C458" t="s">
        <v>400</v>
      </c>
      <c r="E458">
        <v>14</v>
      </c>
      <c r="F458" t="s">
        <v>401</v>
      </c>
      <c r="G458" t="s">
        <v>730</v>
      </c>
      <c r="H458" t="s">
        <v>399</v>
      </c>
      <c r="I458" t="s">
        <v>723</v>
      </c>
      <c r="J458" t="s">
        <v>281</v>
      </c>
      <c r="K458">
        <v>0</v>
      </c>
      <c r="L458" t="s">
        <v>282</v>
      </c>
      <c r="M458">
        <v>0</v>
      </c>
      <c r="N458" t="s">
        <v>283</v>
      </c>
      <c r="O458" t="s">
        <v>284</v>
      </c>
      <c r="P458" t="s">
        <v>284</v>
      </c>
    </row>
    <row r="459" spans="1:16" x14ac:dyDescent="0.25">
      <c r="A459" t="s">
        <v>276</v>
      </c>
      <c r="B459" t="s">
        <v>402</v>
      </c>
      <c r="C459" t="s">
        <v>182</v>
      </c>
      <c r="E459">
        <v>1</v>
      </c>
      <c r="F459" t="s">
        <v>403</v>
      </c>
      <c r="G459" t="s">
        <v>397</v>
      </c>
      <c r="H459" t="s">
        <v>402</v>
      </c>
      <c r="I459" t="s">
        <v>723</v>
      </c>
      <c r="J459" t="s">
        <v>361</v>
      </c>
      <c r="K459">
        <v>0</v>
      </c>
      <c r="L459" t="s">
        <v>282</v>
      </c>
      <c r="M459">
        <v>0</v>
      </c>
      <c r="N459" t="s">
        <v>300</v>
      </c>
      <c r="O459" t="s">
        <v>288</v>
      </c>
      <c r="P459" t="s">
        <v>284</v>
      </c>
    </row>
    <row r="460" spans="1:16" x14ac:dyDescent="0.25">
      <c r="A460" t="s">
        <v>276</v>
      </c>
      <c r="B460" t="s">
        <v>404</v>
      </c>
      <c r="C460" t="s">
        <v>183</v>
      </c>
      <c r="E460">
        <v>2</v>
      </c>
      <c r="F460" t="s">
        <v>405</v>
      </c>
      <c r="G460" t="s">
        <v>399</v>
      </c>
      <c r="H460" t="s">
        <v>404</v>
      </c>
      <c r="I460" t="s">
        <v>723</v>
      </c>
      <c r="J460" t="s">
        <v>370</v>
      </c>
      <c r="K460">
        <v>0</v>
      </c>
      <c r="L460" t="s">
        <v>282</v>
      </c>
      <c r="M460">
        <v>0</v>
      </c>
      <c r="N460" t="s">
        <v>300</v>
      </c>
      <c r="O460" t="s">
        <v>288</v>
      </c>
      <c r="P460" t="s">
        <v>284</v>
      </c>
    </row>
    <row r="461" spans="1:16" x14ac:dyDescent="0.25">
      <c r="A461" t="s">
        <v>276</v>
      </c>
      <c r="B461" t="s">
        <v>406</v>
      </c>
      <c r="C461" t="s">
        <v>184</v>
      </c>
      <c r="E461">
        <v>15</v>
      </c>
      <c r="F461" t="s">
        <v>407</v>
      </c>
      <c r="G461" t="s">
        <v>730</v>
      </c>
      <c r="H461" t="s">
        <v>406</v>
      </c>
      <c r="I461" t="s">
        <v>723</v>
      </c>
      <c r="J461" t="s">
        <v>361</v>
      </c>
      <c r="K461">
        <v>0</v>
      </c>
      <c r="L461" t="s">
        <v>282</v>
      </c>
      <c r="M461">
        <v>0</v>
      </c>
      <c r="N461" t="s">
        <v>300</v>
      </c>
      <c r="O461" t="s">
        <v>288</v>
      </c>
      <c r="P461" t="s">
        <v>284</v>
      </c>
    </row>
    <row r="462" spans="1:16" x14ac:dyDescent="0.25">
      <c r="A462" t="s">
        <v>276</v>
      </c>
      <c r="B462" t="s">
        <v>733</v>
      </c>
      <c r="C462" t="s">
        <v>734</v>
      </c>
      <c r="F462" t="s">
        <v>735</v>
      </c>
      <c r="I462" t="s">
        <v>736</v>
      </c>
      <c r="J462" t="s">
        <v>281</v>
      </c>
      <c r="K462">
        <v>0</v>
      </c>
      <c r="L462" t="s">
        <v>282</v>
      </c>
      <c r="M462">
        <v>0</v>
      </c>
      <c r="N462" t="s">
        <v>283</v>
      </c>
      <c r="O462" t="s">
        <v>284</v>
      </c>
      <c r="P462" t="s">
        <v>284</v>
      </c>
    </row>
    <row r="463" spans="1:16" x14ac:dyDescent="0.25">
      <c r="A463" t="s">
        <v>276</v>
      </c>
      <c r="B463" t="s">
        <v>737</v>
      </c>
      <c r="C463" t="s">
        <v>738</v>
      </c>
      <c r="E463">
        <v>1</v>
      </c>
      <c r="F463" t="s">
        <v>739</v>
      </c>
      <c r="G463" t="s">
        <v>733</v>
      </c>
      <c r="H463" t="s">
        <v>737</v>
      </c>
      <c r="I463" t="s">
        <v>736</v>
      </c>
      <c r="J463" t="s">
        <v>281</v>
      </c>
      <c r="K463">
        <v>0</v>
      </c>
      <c r="L463" t="s">
        <v>338</v>
      </c>
      <c r="M463">
        <v>0</v>
      </c>
      <c r="N463" t="s">
        <v>283</v>
      </c>
      <c r="O463" t="s">
        <v>284</v>
      </c>
      <c r="P463" t="s">
        <v>284</v>
      </c>
    </row>
    <row r="464" spans="1:16" x14ac:dyDescent="0.25">
      <c r="A464" t="s">
        <v>276</v>
      </c>
      <c r="B464" t="s">
        <v>740</v>
      </c>
      <c r="C464" t="s">
        <v>741</v>
      </c>
      <c r="E464">
        <v>1</v>
      </c>
      <c r="F464" t="s">
        <v>742</v>
      </c>
      <c r="G464" t="s">
        <v>737</v>
      </c>
      <c r="H464" t="s">
        <v>740</v>
      </c>
      <c r="I464" t="s">
        <v>736</v>
      </c>
      <c r="J464" t="s">
        <v>281</v>
      </c>
      <c r="K464">
        <v>0</v>
      </c>
      <c r="L464" t="s">
        <v>342</v>
      </c>
      <c r="M464">
        <v>0</v>
      </c>
      <c r="N464" t="s">
        <v>283</v>
      </c>
      <c r="O464" t="s">
        <v>284</v>
      </c>
      <c r="P464" t="s">
        <v>284</v>
      </c>
    </row>
    <row r="465" spans="1:16" x14ac:dyDescent="0.25">
      <c r="A465" t="s">
        <v>276</v>
      </c>
      <c r="B465" t="s">
        <v>743</v>
      </c>
      <c r="C465" t="s">
        <v>744</v>
      </c>
      <c r="E465">
        <v>2</v>
      </c>
      <c r="F465" t="s">
        <v>745</v>
      </c>
      <c r="G465" t="s">
        <v>733</v>
      </c>
      <c r="H465" t="s">
        <v>743</v>
      </c>
      <c r="I465" t="s">
        <v>736</v>
      </c>
      <c r="J465" t="s">
        <v>281</v>
      </c>
      <c r="K465">
        <v>0</v>
      </c>
      <c r="L465" t="s">
        <v>282</v>
      </c>
      <c r="M465">
        <v>0</v>
      </c>
      <c r="N465" t="s">
        <v>283</v>
      </c>
      <c r="O465" t="s">
        <v>284</v>
      </c>
      <c r="P465" t="s">
        <v>284</v>
      </c>
    </row>
    <row r="467" spans="1:16" x14ac:dyDescent="0.25">
      <c r="A467" t="s">
        <v>276</v>
      </c>
      <c r="B467" t="s">
        <v>964</v>
      </c>
      <c r="C467" t="s">
        <v>963</v>
      </c>
      <c r="E467">
        <v>2</v>
      </c>
      <c r="F467" t="s">
        <v>501</v>
      </c>
      <c r="G467" t="s">
        <v>743</v>
      </c>
      <c r="H467" t="s">
        <v>500</v>
      </c>
      <c r="I467" t="s">
        <v>736</v>
      </c>
      <c r="J467" t="s">
        <v>502</v>
      </c>
      <c r="K467">
        <v>0</v>
      </c>
      <c r="L467" t="s">
        <v>282</v>
      </c>
      <c r="M467">
        <v>0</v>
      </c>
      <c r="N467" t="s">
        <v>283</v>
      </c>
      <c r="O467" t="s">
        <v>288</v>
      </c>
      <c r="P467" t="s">
        <v>284</v>
      </c>
    </row>
    <row r="468" spans="1:16" x14ac:dyDescent="0.25">
      <c r="A468" t="s">
        <v>276</v>
      </c>
      <c r="B468" t="s">
        <v>359</v>
      </c>
      <c r="C468" t="s">
        <v>167</v>
      </c>
      <c r="E468">
        <v>3</v>
      </c>
      <c r="F468" t="s">
        <v>360</v>
      </c>
      <c r="G468" t="s">
        <v>743</v>
      </c>
      <c r="H468" t="s">
        <v>359</v>
      </c>
      <c r="I468" t="s">
        <v>736</v>
      </c>
      <c r="J468" t="s">
        <v>361</v>
      </c>
      <c r="K468">
        <v>0</v>
      </c>
      <c r="L468" t="s">
        <v>282</v>
      </c>
      <c r="M468">
        <v>0</v>
      </c>
      <c r="N468" t="s">
        <v>300</v>
      </c>
      <c r="O468" t="s">
        <v>288</v>
      </c>
      <c r="P468" t="s">
        <v>284</v>
      </c>
    </row>
    <row r="469" spans="1:16" x14ac:dyDescent="0.25">
      <c r="A469" t="s">
        <v>276</v>
      </c>
      <c r="B469" t="s">
        <v>362</v>
      </c>
      <c r="C469" t="s">
        <v>168</v>
      </c>
      <c r="E469">
        <v>4</v>
      </c>
      <c r="F469" t="s">
        <v>363</v>
      </c>
      <c r="G469" t="s">
        <v>743</v>
      </c>
      <c r="H469" t="s">
        <v>362</v>
      </c>
      <c r="I469" t="s">
        <v>736</v>
      </c>
      <c r="J469" t="s">
        <v>361</v>
      </c>
      <c r="K469">
        <v>0</v>
      </c>
      <c r="L469" t="s">
        <v>282</v>
      </c>
      <c r="M469">
        <v>0</v>
      </c>
      <c r="N469" t="s">
        <v>300</v>
      </c>
      <c r="O469" t="s">
        <v>288</v>
      </c>
      <c r="P469" t="s">
        <v>284</v>
      </c>
    </row>
    <row r="470" spans="1:16" x14ac:dyDescent="0.25">
      <c r="A470" t="s">
        <v>276</v>
      </c>
      <c r="B470" t="s">
        <v>364</v>
      </c>
      <c r="C470" t="s">
        <v>169</v>
      </c>
      <c r="E470">
        <v>5</v>
      </c>
      <c r="F470" t="s">
        <v>365</v>
      </c>
      <c r="G470" t="s">
        <v>743</v>
      </c>
      <c r="H470" t="s">
        <v>364</v>
      </c>
      <c r="I470" t="s">
        <v>736</v>
      </c>
      <c r="J470" t="s">
        <v>361</v>
      </c>
      <c r="K470">
        <v>0</v>
      </c>
      <c r="L470" t="s">
        <v>282</v>
      </c>
      <c r="M470">
        <v>0</v>
      </c>
      <c r="N470" t="s">
        <v>300</v>
      </c>
      <c r="O470" t="s">
        <v>288</v>
      </c>
      <c r="P470" t="s">
        <v>284</v>
      </c>
    </row>
    <row r="471" spans="1:16" x14ac:dyDescent="0.25">
      <c r="A471" t="s">
        <v>276</v>
      </c>
      <c r="B471" t="s">
        <v>371</v>
      </c>
      <c r="C471" t="s">
        <v>372</v>
      </c>
      <c r="E471">
        <v>8</v>
      </c>
      <c r="F471" t="s">
        <v>373</v>
      </c>
      <c r="G471" t="s">
        <v>743</v>
      </c>
      <c r="H471" t="s">
        <v>371</v>
      </c>
      <c r="I471" t="s">
        <v>736</v>
      </c>
      <c r="J471" t="s">
        <v>281</v>
      </c>
      <c r="K471">
        <v>0</v>
      </c>
      <c r="L471" t="s">
        <v>282</v>
      </c>
      <c r="M471">
        <v>0</v>
      </c>
      <c r="N471" t="s">
        <v>283</v>
      </c>
      <c r="O471" t="s">
        <v>284</v>
      </c>
      <c r="P471" t="s">
        <v>284</v>
      </c>
    </row>
    <row r="472" spans="1:16" x14ac:dyDescent="0.25">
      <c r="A472" t="s">
        <v>276</v>
      </c>
      <c r="B472" t="s">
        <v>374</v>
      </c>
      <c r="C472" t="s">
        <v>172</v>
      </c>
      <c r="E472">
        <v>1</v>
      </c>
      <c r="F472" t="s">
        <v>375</v>
      </c>
      <c r="G472" t="s">
        <v>371</v>
      </c>
      <c r="H472" t="s">
        <v>374</v>
      </c>
      <c r="I472" t="s">
        <v>736</v>
      </c>
      <c r="J472" t="s">
        <v>376</v>
      </c>
      <c r="K472">
        <v>0</v>
      </c>
      <c r="L472" t="s">
        <v>282</v>
      </c>
      <c r="M472">
        <v>0</v>
      </c>
      <c r="N472" t="s">
        <v>300</v>
      </c>
      <c r="O472" t="s">
        <v>288</v>
      </c>
      <c r="P472" t="s">
        <v>284</v>
      </c>
    </row>
    <row r="473" spans="1:16" x14ac:dyDescent="0.25">
      <c r="A473" t="s">
        <v>276</v>
      </c>
      <c r="B473" t="s">
        <v>377</v>
      </c>
      <c r="C473" t="s">
        <v>173</v>
      </c>
      <c r="E473">
        <v>2</v>
      </c>
      <c r="F473" t="s">
        <v>378</v>
      </c>
      <c r="G473" t="s">
        <v>371</v>
      </c>
      <c r="H473" t="s">
        <v>377</v>
      </c>
      <c r="I473" t="s">
        <v>736</v>
      </c>
      <c r="J473" t="s">
        <v>376</v>
      </c>
      <c r="K473">
        <v>0</v>
      </c>
      <c r="L473" t="s">
        <v>282</v>
      </c>
      <c r="M473">
        <v>0</v>
      </c>
      <c r="N473" t="s">
        <v>300</v>
      </c>
      <c r="O473" t="s">
        <v>288</v>
      </c>
      <c r="P473" t="s">
        <v>284</v>
      </c>
    </row>
    <row r="474" spans="1:16" x14ac:dyDescent="0.25">
      <c r="A474" t="s">
        <v>276</v>
      </c>
      <c r="B474" t="s">
        <v>379</v>
      </c>
      <c r="C474" t="s">
        <v>380</v>
      </c>
      <c r="E474">
        <v>3</v>
      </c>
      <c r="F474" t="s">
        <v>381</v>
      </c>
      <c r="G474" t="s">
        <v>371</v>
      </c>
      <c r="H474" t="s">
        <v>379</v>
      </c>
      <c r="I474" t="s">
        <v>736</v>
      </c>
      <c r="J474" t="s">
        <v>376</v>
      </c>
      <c r="K474">
        <v>0</v>
      </c>
      <c r="L474" t="s">
        <v>282</v>
      </c>
      <c r="M474">
        <v>0</v>
      </c>
      <c r="N474" t="s">
        <v>300</v>
      </c>
      <c r="O474" t="s">
        <v>288</v>
      </c>
      <c r="P474" t="s">
        <v>284</v>
      </c>
    </row>
    <row r="475" spans="1:16" x14ac:dyDescent="0.25">
      <c r="A475" t="s">
        <v>276</v>
      </c>
      <c r="B475" t="s">
        <v>384</v>
      </c>
      <c r="C475" t="s">
        <v>176</v>
      </c>
      <c r="E475">
        <v>9</v>
      </c>
      <c r="F475" t="s">
        <v>385</v>
      </c>
      <c r="G475" t="s">
        <v>743</v>
      </c>
      <c r="H475" t="s">
        <v>384</v>
      </c>
      <c r="I475" t="s">
        <v>736</v>
      </c>
      <c r="J475" t="s">
        <v>361</v>
      </c>
      <c r="K475">
        <v>0</v>
      </c>
      <c r="L475" t="s">
        <v>282</v>
      </c>
      <c r="M475">
        <v>0</v>
      </c>
      <c r="N475" t="s">
        <v>300</v>
      </c>
      <c r="O475" t="s">
        <v>288</v>
      </c>
      <c r="P475" t="s">
        <v>284</v>
      </c>
    </row>
    <row r="476" spans="1:16" x14ac:dyDescent="0.25">
      <c r="A476" t="s">
        <v>276</v>
      </c>
      <c r="B476" t="s">
        <v>392</v>
      </c>
      <c r="C476" t="s">
        <v>393</v>
      </c>
      <c r="E476">
        <v>13</v>
      </c>
      <c r="F476" t="s">
        <v>394</v>
      </c>
      <c r="G476" t="s">
        <v>743</v>
      </c>
      <c r="H476" t="s">
        <v>392</v>
      </c>
      <c r="I476" t="s">
        <v>736</v>
      </c>
      <c r="J476" t="s">
        <v>281</v>
      </c>
      <c r="K476">
        <v>0</v>
      </c>
      <c r="L476" t="s">
        <v>282</v>
      </c>
      <c r="M476">
        <v>0</v>
      </c>
      <c r="N476" t="s">
        <v>283</v>
      </c>
      <c r="O476" t="s">
        <v>284</v>
      </c>
      <c r="P476" t="s">
        <v>284</v>
      </c>
    </row>
    <row r="477" spans="1:16" x14ac:dyDescent="0.25">
      <c r="A477" t="s">
        <v>276</v>
      </c>
      <c r="B477" t="s">
        <v>395</v>
      </c>
      <c r="C477" t="s">
        <v>180</v>
      </c>
      <c r="E477">
        <v>1</v>
      </c>
      <c r="F477" t="s">
        <v>396</v>
      </c>
      <c r="G477" t="s">
        <v>392</v>
      </c>
      <c r="H477" t="s">
        <v>395</v>
      </c>
      <c r="I477" t="s">
        <v>736</v>
      </c>
      <c r="J477" t="s">
        <v>361</v>
      </c>
      <c r="K477">
        <v>0</v>
      </c>
      <c r="L477" t="s">
        <v>282</v>
      </c>
      <c r="M477">
        <v>0</v>
      </c>
      <c r="N477" t="s">
        <v>300</v>
      </c>
      <c r="O477" t="s">
        <v>288</v>
      </c>
      <c r="P477" t="s">
        <v>284</v>
      </c>
    </row>
    <row r="478" spans="1:16" x14ac:dyDescent="0.25">
      <c r="A478" t="s">
        <v>276</v>
      </c>
      <c r="B478" t="s">
        <v>397</v>
      </c>
      <c r="C478" t="s">
        <v>181</v>
      </c>
      <c r="E478">
        <v>2</v>
      </c>
      <c r="F478" t="s">
        <v>482</v>
      </c>
      <c r="G478" t="s">
        <v>392</v>
      </c>
      <c r="H478" t="s">
        <v>397</v>
      </c>
      <c r="I478" t="s">
        <v>736</v>
      </c>
      <c r="J478" t="s">
        <v>370</v>
      </c>
      <c r="K478">
        <v>0</v>
      </c>
      <c r="L478" t="s">
        <v>282</v>
      </c>
      <c r="M478">
        <v>0</v>
      </c>
      <c r="N478" t="s">
        <v>300</v>
      </c>
      <c r="O478" t="s">
        <v>288</v>
      </c>
      <c r="P478" t="s">
        <v>284</v>
      </c>
    </row>
    <row r="479" spans="1:16" x14ac:dyDescent="0.25">
      <c r="A479" t="s">
        <v>276</v>
      </c>
      <c r="B479" t="s">
        <v>399</v>
      </c>
      <c r="C479" t="s">
        <v>400</v>
      </c>
      <c r="E479">
        <v>14</v>
      </c>
      <c r="F479" t="s">
        <v>401</v>
      </c>
      <c r="G479" t="s">
        <v>743</v>
      </c>
      <c r="H479" t="s">
        <v>399</v>
      </c>
      <c r="I479" t="s">
        <v>736</v>
      </c>
      <c r="J479" t="s">
        <v>281</v>
      </c>
      <c r="K479">
        <v>0</v>
      </c>
      <c r="L479" t="s">
        <v>282</v>
      </c>
      <c r="M479">
        <v>0</v>
      </c>
      <c r="N479" t="s">
        <v>283</v>
      </c>
      <c r="O479" t="s">
        <v>284</v>
      </c>
      <c r="P479" t="s">
        <v>284</v>
      </c>
    </row>
    <row r="480" spans="1:16" x14ac:dyDescent="0.25">
      <c r="A480" t="s">
        <v>276</v>
      </c>
      <c r="B480" t="s">
        <v>402</v>
      </c>
      <c r="C480" t="s">
        <v>182</v>
      </c>
      <c r="E480">
        <v>1</v>
      </c>
      <c r="F480" t="s">
        <v>403</v>
      </c>
      <c r="G480" t="s">
        <v>399</v>
      </c>
      <c r="H480" t="s">
        <v>402</v>
      </c>
      <c r="I480" t="s">
        <v>736</v>
      </c>
      <c r="J480" t="s">
        <v>361</v>
      </c>
      <c r="K480">
        <v>0</v>
      </c>
      <c r="L480" t="s">
        <v>282</v>
      </c>
      <c r="M480">
        <v>0</v>
      </c>
      <c r="N480" t="s">
        <v>300</v>
      </c>
      <c r="O480" t="s">
        <v>288</v>
      </c>
      <c r="P480" t="s">
        <v>284</v>
      </c>
    </row>
    <row r="481" spans="1:16" x14ac:dyDescent="0.25">
      <c r="A481" t="s">
        <v>276</v>
      </c>
      <c r="B481" t="s">
        <v>404</v>
      </c>
      <c r="C481" t="s">
        <v>183</v>
      </c>
      <c r="E481">
        <v>2</v>
      </c>
      <c r="F481" t="s">
        <v>405</v>
      </c>
      <c r="G481" t="s">
        <v>399</v>
      </c>
      <c r="H481" t="s">
        <v>404</v>
      </c>
      <c r="I481" t="s">
        <v>736</v>
      </c>
      <c r="J481" t="s">
        <v>370</v>
      </c>
      <c r="K481">
        <v>0</v>
      </c>
      <c r="L481" t="s">
        <v>282</v>
      </c>
      <c r="M481">
        <v>0</v>
      </c>
      <c r="N481" t="s">
        <v>300</v>
      </c>
      <c r="O481" t="s">
        <v>288</v>
      </c>
      <c r="P481" t="s">
        <v>284</v>
      </c>
    </row>
    <row r="482" spans="1:16" x14ac:dyDescent="0.25">
      <c r="A482" t="s">
        <v>276</v>
      </c>
      <c r="B482" t="s">
        <v>406</v>
      </c>
      <c r="C482" t="s">
        <v>184</v>
      </c>
      <c r="E482">
        <v>15</v>
      </c>
      <c r="F482" t="s">
        <v>407</v>
      </c>
      <c r="G482" t="s">
        <v>743</v>
      </c>
      <c r="H482" t="s">
        <v>406</v>
      </c>
      <c r="I482" t="s">
        <v>736</v>
      </c>
      <c r="J482" t="s">
        <v>361</v>
      </c>
      <c r="K482">
        <v>0</v>
      </c>
      <c r="L482" t="s">
        <v>282</v>
      </c>
      <c r="M482">
        <v>0</v>
      </c>
      <c r="N482" t="s">
        <v>300</v>
      </c>
      <c r="O482" t="s">
        <v>288</v>
      </c>
      <c r="P482" t="s">
        <v>284</v>
      </c>
    </row>
    <row r="483" spans="1:16" x14ac:dyDescent="0.25">
      <c r="A483" t="s">
        <v>276</v>
      </c>
      <c r="B483" t="s">
        <v>746</v>
      </c>
      <c r="C483" t="s">
        <v>747</v>
      </c>
      <c r="F483" t="s">
        <v>748</v>
      </c>
      <c r="I483" t="s">
        <v>749</v>
      </c>
      <c r="J483" t="s">
        <v>281</v>
      </c>
      <c r="K483">
        <v>0</v>
      </c>
      <c r="L483" t="s">
        <v>282</v>
      </c>
      <c r="M483">
        <v>0</v>
      </c>
      <c r="N483" t="s">
        <v>283</v>
      </c>
      <c r="O483" t="s">
        <v>284</v>
      </c>
      <c r="P483" t="s">
        <v>284</v>
      </c>
    </row>
    <row r="484" spans="1:16" x14ac:dyDescent="0.25">
      <c r="A484" t="s">
        <v>276</v>
      </c>
      <c r="B484" t="s">
        <v>750</v>
      </c>
      <c r="C484" t="s">
        <v>751</v>
      </c>
      <c r="E484">
        <v>1</v>
      </c>
      <c r="F484" t="s">
        <v>752</v>
      </c>
      <c r="G484" t="s">
        <v>746</v>
      </c>
      <c r="H484" t="s">
        <v>750</v>
      </c>
      <c r="I484" t="s">
        <v>749</v>
      </c>
      <c r="J484" t="s">
        <v>281</v>
      </c>
      <c r="K484">
        <v>0</v>
      </c>
      <c r="L484" t="s">
        <v>338</v>
      </c>
      <c r="M484">
        <v>0</v>
      </c>
      <c r="N484" t="s">
        <v>283</v>
      </c>
      <c r="O484" t="s">
        <v>284</v>
      </c>
      <c r="P484" t="s">
        <v>284</v>
      </c>
    </row>
    <row r="485" spans="1:16" x14ac:dyDescent="0.25">
      <c r="A485" t="s">
        <v>276</v>
      </c>
      <c r="B485" t="s">
        <v>753</v>
      </c>
      <c r="C485" t="s">
        <v>754</v>
      </c>
      <c r="E485">
        <v>1</v>
      </c>
      <c r="F485" t="s">
        <v>755</v>
      </c>
      <c r="G485" t="s">
        <v>750</v>
      </c>
      <c r="H485" t="s">
        <v>753</v>
      </c>
      <c r="I485" t="s">
        <v>749</v>
      </c>
      <c r="J485" t="s">
        <v>281</v>
      </c>
      <c r="K485">
        <v>0</v>
      </c>
      <c r="L485" t="s">
        <v>342</v>
      </c>
      <c r="M485">
        <v>0</v>
      </c>
      <c r="N485" t="s">
        <v>283</v>
      </c>
      <c r="O485" t="s">
        <v>284</v>
      </c>
      <c r="P485" t="s">
        <v>284</v>
      </c>
    </row>
    <row r="486" spans="1:16" x14ac:dyDescent="0.25">
      <c r="A486" t="s">
        <v>276</v>
      </c>
      <c r="B486" t="s">
        <v>756</v>
      </c>
      <c r="C486" t="s">
        <v>757</v>
      </c>
      <c r="E486">
        <v>2</v>
      </c>
      <c r="F486" t="s">
        <v>758</v>
      </c>
      <c r="G486" t="s">
        <v>746</v>
      </c>
      <c r="H486" t="s">
        <v>756</v>
      </c>
      <c r="I486" t="s">
        <v>749</v>
      </c>
      <c r="J486" t="s">
        <v>281</v>
      </c>
      <c r="K486">
        <v>0</v>
      </c>
      <c r="L486" t="s">
        <v>282</v>
      </c>
      <c r="M486">
        <v>0</v>
      </c>
      <c r="N486" t="s">
        <v>283</v>
      </c>
      <c r="O486" t="s">
        <v>284</v>
      </c>
      <c r="P486" t="s">
        <v>284</v>
      </c>
    </row>
    <row r="487" spans="1:16" x14ac:dyDescent="0.25">
      <c r="A487" t="s">
        <v>276</v>
      </c>
      <c r="B487" t="s">
        <v>759</v>
      </c>
      <c r="C487" t="s">
        <v>532</v>
      </c>
      <c r="E487">
        <v>1</v>
      </c>
      <c r="F487" t="s">
        <v>760</v>
      </c>
      <c r="G487" t="s">
        <v>756</v>
      </c>
      <c r="H487" t="s">
        <v>759</v>
      </c>
      <c r="I487" t="s">
        <v>749</v>
      </c>
      <c r="J487" t="s">
        <v>966</v>
      </c>
      <c r="K487">
        <v>0</v>
      </c>
      <c r="L487" t="s">
        <v>282</v>
      </c>
      <c r="M487">
        <v>0</v>
      </c>
      <c r="N487" t="s">
        <v>283</v>
      </c>
      <c r="O487" t="s">
        <v>284</v>
      </c>
      <c r="P487" t="s">
        <v>284</v>
      </c>
    </row>
    <row r="489" spans="1:16" x14ac:dyDescent="0.25">
      <c r="A489" t="s">
        <v>276</v>
      </c>
      <c r="B489" t="s">
        <v>964</v>
      </c>
      <c r="C489" t="s">
        <v>963</v>
      </c>
      <c r="E489">
        <v>3</v>
      </c>
      <c r="F489" t="s">
        <v>501</v>
      </c>
      <c r="G489" t="s">
        <v>756</v>
      </c>
      <c r="H489" t="s">
        <v>500</v>
      </c>
      <c r="I489" t="s">
        <v>749</v>
      </c>
      <c r="J489" t="s">
        <v>502</v>
      </c>
      <c r="K489">
        <v>0</v>
      </c>
      <c r="L489" t="s">
        <v>282</v>
      </c>
      <c r="M489">
        <v>0</v>
      </c>
      <c r="N489" t="s">
        <v>283</v>
      </c>
      <c r="O489" t="s">
        <v>288</v>
      </c>
      <c r="P489" t="s">
        <v>284</v>
      </c>
    </row>
    <row r="490" spans="1:16" x14ac:dyDescent="0.25">
      <c r="A490" t="s">
        <v>276</v>
      </c>
      <c r="B490" t="s">
        <v>359</v>
      </c>
      <c r="C490" t="s">
        <v>167</v>
      </c>
      <c r="E490">
        <v>4</v>
      </c>
      <c r="F490" t="s">
        <v>360</v>
      </c>
      <c r="G490" t="s">
        <v>756</v>
      </c>
      <c r="H490" t="s">
        <v>359</v>
      </c>
      <c r="I490" t="s">
        <v>749</v>
      </c>
      <c r="J490" t="s">
        <v>361</v>
      </c>
      <c r="K490">
        <v>0</v>
      </c>
      <c r="L490" t="s">
        <v>282</v>
      </c>
      <c r="M490">
        <v>0</v>
      </c>
      <c r="N490" t="s">
        <v>300</v>
      </c>
      <c r="O490" t="s">
        <v>288</v>
      </c>
      <c r="P490" t="s">
        <v>284</v>
      </c>
    </row>
    <row r="491" spans="1:16" x14ac:dyDescent="0.25">
      <c r="A491" t="s">
        <v>276</v>
      </c>
      <c r="B491" t="s">
        <v>362</v>
      </c>
      <c r="C491" t="s">
        <v>168</v>
      </c>
      <c r="E491">
        <v>5</v>
      </c>
      <c r="F491" t="s">
        <v>363</v>
      </c>
      <c r="G491" t="s">
        <v>756</v>
      </c>
      <c r="H491" t="s">
        <v>362</v>
      </c>
      <c r="I491" t="s">
        <v>749</v>
      </c>
      <c r="J491" t="s">
        <v>361</v>
      </c>
      <c r="K491">
        <v>0</v>
      </c>
      <c r="L491" t="s">
        <v>282</v>
      </c>
      <c r="M491">
        <v>0</v>
      </c>
      <c r="N491" t="s">
        <v>300</v>
      </c>
      <c r="O491" t="s">
        <v>288</v>
      </c>
      <c r="P491" t="s">
        <v>284</v>
      </c>
    </row>
    <row r="492" spans="1:16" x14ac:dyDescent="0.25">
      <c r="A492" t="s">
        <v>276</v>
      </c>
      <c r="B492" t="s">
        <v>364</v>
      </c>
      <c r="C492" t="s">
        <v>169</v>
      </c>
      <c r="E492">
        <v>6</v>
      </c>
      <c r="F492" t="s">
        <v>365</v>
      </c>
      <c r="G492" t="s">
        <v>756</v>
      </c>
      <c r="H492" t="s">
        <v>364</v>
      </c>
      <c r="I492" t="s">
        <v>749</v>
      </c>
      <c r="J492" t="s">
        <v>361</v>
      </c>
      <c r="K492">
        <v>0</v>
      </c>
      <c r="L492" t="s">
        <v>282</v>
      </c>
      <c r="M492">
        <v>0</v>
      </c>
      <c r="N492" t="s">
        <v>300</v>
      </c>
      <c r="O492" t="s">
        <v>288</v>
      </c>
      <c r="P492" t="s">
        <v>284</v>
      </c>
    </row>
    <row r="493" spans="1:16" x14ac:dyDescent="0.25">
      <c r="A493" t="s">
        <v>276</v>
      </c>
      <c r="B493" t="s">
        <v>371</v>
      </c>
      <c r="C493" t="s">
        <v>372</v>
      </c>
      <c r="E493">
        <v>9</v>
      </c>
      <c r="F493" t="s">
        <v>373</v>
      </c>
      <c r="G493" t="s">
        <v>756</v>
      </c>
      <c r="H493" t="s">
        <v>371</v>
      </c>
      <c r="I493" t="s">
        <v>749</v>
      </c>
      <c r="J493" t="s">
        <v>281</v>
      </c>
      <c r="K493">
        <v>0</v>
      </c>
      <c r="L493" t="s">
        <v>282</v>
      </c>
      <c r="M493">
        <v>0</v>
      </c>
      <c r="N493" t="s">
        <v>283</v>
      </c>
      <c r="O493" t="s">
        <v>284</v>
      </c>
      <c r="P493" t="s">
        <v>284</v>
      </c>
    </row>
    <row r="494" spans="1:16" x14ac:dyDescent="0.25">
      <c r="A494" t="s">
        <v>276</v>
      </c>
      <c r="B494" t="s">
        <v>374</v>
      </c>
      <c r="C494" t="s">
        <v>172</v>
      </c>
      <c r="E494">
        <v>1</v>
      </c>
      <c r="F494" t="s">
        <v>375</v>
      </c>
      <c r="G494" t="s">
        <v>371</v>
      </c>
      <c r="H494" t="s">
        <v>374</v>
      </c>
      <c r="I494" t="s">
        <v>749</v>
      </c>
      <c r="J494" t="s">
        <v>376</v>
      </c>
      <c r="K494">
        <v>0</v>
      </c>
      <c r="L494" t="s">
        <v>282</v>
      </c>
      <c r="M494">
        <v>0</v>
      </c>
      <c r="N494" t="s">
        <v>300</v>
      </c>
      <c r="O494" t="s">
        <v>288</v>
      </c>
      <c r="P494" t="s">
        <v>284</v>
      </c>
    </row>
    <row r="495" spans="1:16" x14ac:dyDescent="0.25">
      <c r="A495" t="s">
        <v>276</v>
      </c>
      <c r="B495" t="s">
        <v>377</v>
      </c>
      <c r="C495" t="s">
        <v>173</v>
      </c>
      <c r="E495">
        <v>2</v>
      </c>
      <c r="F495" t="s">
        <v>378</v>
      </c>
      <c r="G495" t="s">
        <v>371</v>
      </c>
      <c r="H495" t="s">
        <v>377</v>
      </c>
      <c r="I495" t="s">
        <v>749</v>
      </c>
      <c r="J495" t="s">
        <v>376</v>
      </c>
      <c r="K495">
        <v>0</v>
      </c>
      <c r="L495" t="s">
        <v>282</v>
      </c>
      <c r="M495">
        <v>0</v>
      </c>
      <c r="N495" t="s">
        <v>300</v>
      </c>
      <c r="O495" t="s">
        <v>288</v>
      </c>
      <c r="P495" t="s">
        <v>284</v>
      </c>
    </row>
    <row r="496" spans="1:16" x14ac:dyDescent="0.25">
      <c r="A496" t="s">
        <v>276</v>
      </c>
      <c r="B496" t="s">
        <v>379</v>
      </c>
      <c r="C496" t="s">
        <v>380</v>
      </c>
      <c r="E496">
        <v>3</v>
      </c>
      <c r="F496" t="s">
        <v>381</v>
      </c>
      <c r="G496" t="s">
        <v>371</v>
      </c>
      <c r="H496" t="s">
        <v>379</v>
      </c>
      <c r="I496" t="s">
        <v>749</v>
      </c>
      <c r="J496" t="s">
        <v>376</v>
      </c>
      <c r="K496">
        <v>0</v>
      </c>
      <c r="L496" t="s">
        <v>282</v>
      </c>
      <c r="M496">
        <v>0</v>
      </c>
      <c r="N496" t="s">
        <v>300</v>
      </c>
      <c r="O496" t="s">
        <v>288</v>
      </c>
      <c r="P496" t="s">
        <v>284</v>
      </c>
    </row>
    <row r="497" spans="1:16" x14ac:dyDescent="0.25">
      <c r="A497" t="s">
        <v>276</v>
      </c>
      <c r="B497" t="s">
        <v>384</v>
      </c>
      <c r="C497" t="s">
        <v>176</v>
      </c>
      <c r="E497">
        <v>10</v>
      </c>
      <c r="F497" t="s">
        <v>385</v>
      </c>
      <c r="G497" t="s">
        <v>756</v>
      </c>
      <c r="H497" t="s">
        <v>384</v>
      </c>
      <c r="I497" t="s">
        <v>749</v>
      </c>
      <c r="J497" t="s">
        <v>361</v>
      </c>
      <c r="K497">
        <v>0</v>
      </c>
      <c r="L497" t="s">
        <v>282</v>
      </c>
      <c r="M497">
        <v>0</v>
      </c>
      <c r="N497" t="s">
        <v>300</v>
      </c>
      <c r="O497" t="s">
        <v>288</v>
      </c>
      <c r="P497" t="s">
        <v>284</v>
      </c>
    </row>
    <row r="498" spans="1:16" x14ac:dyDescent="0.25">
      <c r="A498" t="s">
        <v>276</v>
      </c>
      <c r="B498" t="s">
        <v>392</v>
      </c>
      <c r="C498" t="s">
        <v>393</v>
      </c>
      <c r="E498">
        <v>14</v>
      </c>
      <c r="F498" t="s">
        <v>394</v>
      </c>
      <c r="G498" t="s">
        <v>756</v>
      </c>
      <c r="H498" t="s">
        <v>392</v>
      </c>
      <c r="I498" t="s">
        <v>749</v>
      </c>
      <c r="J498" t="s">
        <v>281</v>
      </c>
      <c r="K498">
        <v>0</v>
      </c>
      <c r="L498" t="s">
        <v>282</v>
      </c>
      <c r="M498">
        <v>0</v>
      </c>
      <c r="N498" t="s">
        <v>283</v>
      </c>
      <c r="O498" t="s">
        <v>284</v>
      </c>
      <c r="P498" t="s">
        <v>284</v>
      </c>
    </row>
    <row r="499" spans="1:16" x14ac:dyDescent="0.25">
      <c r="A499" t="s">
        <v>276</v>
      </c>
      <c r="B499" t="s">
        <v>395</v>
      </c>
      <c r="C499" t="s">
        <v>180</v>
      </c>
      <c r="E499">
        <v>1</v>
      </c>
      <c r="F499" t="s">
        <v>396</v>
      </c>
      <c r="G499" t="s">
        <v>392</v>
      </c>
      <c r="H499" t="s">
        <v>395</v>
      </c>
      <c r="I499" t="s">
        <v>749</v>
      </c>
      <c r="J499" t="s">
        <v>361</v>
      </c>
      <c r="K499">
        <v>0</v>
      </c>
      <c r="L499" t="s">
        <v>282</v>
      </c>
      <c r="M499">
        <v>0</v>
      </c>
      <c r="N499" t="s">
        <v>300</v>
      </c>
      <c r="O499" t="s">
        <v>288</v>
      </c>
      <c r="P499" t="s">
        <v>284</v>
      </c>
    </row>
    <row r="500" spans="1:16" x14ac:dyDescent="0.25">
      <c r="A500" t="s">
        <v>276</v>
      </c>
      <c r="B500" t="s">
        <v>397</v>
      </c>
      <c r="C500" t="s">
        <v>181</v>
      </c>
      <c r="E500">
        <v>2</v>
      </c>
      <c r="F500" t="s">
        <v>482</v>
      </c>
      <c r="G500" t="s">
        <v>392</v>
      </c>
      <c r="H500" t="s">
        <v>397</v>
      </c>
      <c r="I500" t="s">
        <v>749</v>
      </c>
      <c r="J500" t="s">
        <v>370</v>
      </c>
      <c r="K500">
        <v>0</v>
      </c>
      <c r="L500" t="s">
        <v>282</v>
      </c>
      <c r="M500">
        <v>0</v>
      </c>
      <c r="N500" t="s">
        <v>300</v>
      </c>
      <c r="O500" t="s">
        <v>288</v>
      </c>
      <c r="P500" t="s">
        <v>284</v>
      </c>
    </row>
    <row r="501" spans="1:16" x14ac:dyDescent="0.25">
      <c r="A501" t="s">
        <v>276</v>
      </c>
      <c r="B501" t="s">
        <v>399</v>
      </c>
      <c r="C501" t="s">
        <v>400</v>
      </c>
      <c r="E501">
        <v>15</v>
      </c>
      <c r="F501" t="s">
        <v>401</v>
      </c>
      <c r="G501" t="s">
        <v>756</v>
      </c>
      <c r="H501" t="s">
        <v>399</v>
      </c>
      <c r="I501" t="s">
        <v>749</v>
      </c>
      <c r="J501" t="s">
        <v>281</v>
      </c>
      <c r="K501">
        <v>0</v>
      </c>
      <c r="L501" t="s">
        <v>282</v>
      </c>
      <c r="M501">
        <v>0</v>
      </c>
      <c r="N501" t="s">
        <v>283</v>
      </c>
      <c r="O501" t="s">
        <v>284</v>
      </c>
      <c r="P501" t="s">
        <v>284</v>
      </c>
    </row>
    <row r="502" spans="1:16" x14ac:dyDescent="0.25">
      <c r="A502" t="s">
        <v>276</v>
      </c>
      <c r="B502" t="s">
        <v>402</v>
      </c>
      <c r="C502" t="s">
        <v>182</v>
      </c>
      <c r="E502">
        <v>1</v>
      </c>
      <c r="F502" t="s">
        <v>403</v>
      </c>
      <c r="G502" t="s">
        <v>399</v>
      </c>
      <c r="H502" t="s">
        <v>402</v>
      </c>
      <c r="I502" t="s">
        <v>749</v>
      </c>
      <c r="J502" t="s">
        <v>361</v>
      </c>
      <c r="K502">
        <v>0</v>
      </c>
      <c r="L502" t="s">
        <v>282</v>
      </c>
      <c r="M502">
        <v>0</v>
      </c>
      <c r="N502" t="s">
        <v>300</v>
      </c>
      <c r="O502" t="s">
        <v>288</v>
      </c>
      <c r="P502" t="s">
        <v>284</v>
      </c>
    </row>
    <row r="503" spans="1:16" x14ac:dyDescent="0.25">
      <c r="A503" t="s">
        <v>276</v>
      </c>
      <c r="B503" t="s">
        <v>404</v>
      </c>
      <c r="C503" t="s">
        <v>183</v>
      </c>
      <c r="E503">
        <v>2</v>
      </c>
      <c r="F503" t="s">
        <v>405</v>
      </c>
      <c r="G503" t="s">
        <v>399</v>
      </c>
      <c r="H503" t="s">
        <v>404</v>
      </c>
      <c r="I503" t="s">
        <v>749</v>
      </c>
      <c r="J503" t="s">
        <v>370</v>
      </c>
      <c r="K503">
        <v>0</v>
      </c>
      <c r="L503" t="s">
        <v>282</v>
      </c>
      <c r="M503">
        <v>0</v>
      </c>
      <c r="N503" t="s">
        <v>300</v>
      </c>
      <c r="O503" t="s">
        <v>288</v>
      </c>
      <c r="P503" t="s">
        <v>284</v>
      </c>
    </row>
    <row r="504" spans="1:16" x14ac:dyDescent="0.25">
      <c r="A504" t="s">
        <v>276</v>
      </c>
      <c r="B504" t="s">
        <v>406</v>
      </c>
      <c r="C504" t="s">
        <v>184</v>
      </c>
      <c r="E504">
        <v>16</v>
      </c>
      <c r="F504" t="s">
        <v>407</v>
      </c>
      <c r="G504" t="s">
        <v>756</v>
      </c>
      <c r="H504" t="s">
        <v>406</v>
      </c>
      <c r="I504" t="s">
        <v>749</v>
      </c>
      <c r="J504" t="s">
        <v>361</v>
      </c>
      <c r="K504">
        <v>0</v>
      </c>
      <c r="L504" t="s">
        <v>282</v>
      </c>
      <c r="M504">
        <v>0</v>
      </c>
      <c r="N504" t="s">
        <v>300</v>
      </c>
      <c r="O504" t="s">
        <v>288</v>
      </c>
      <c r="P504" t="s">
        <v>284</v>
      </c>
    </row>
    <row r="505" spans="1:16" x14ac:dyDescent="0.25">
      <c r="A505" t="s">
        <v>276</v>
      </c>
      <c r="B505" t="s">
        <v>761</v>
      </c>
      <c r="C505" t="s">
        <v>762</v>
      </c>
      <c r="F505" t="s">
        <v>763</v>
      </c>
      <c r="I505" t="s">
        <v>764</v>
      </c>
      <c r="J505" t="s">
        <v>281</v>
      </c>
      <c r="K505">
        <v>0</v>
      </c>
      <c r="L505" t="s">
        <v>282</v>
      </c>
      <c r="M505">
        <v>0</v>
      </c>
      <c r="N505" t="s">
        <v>283</v>
      </c>
      <c r="O505" t="s">
        <v>284</v>
      </c>
      <c r="P505" t="s">
        <v>284</v>
      </c>
    </row>
    <row r="506" spans="1:16" x14ac:dyDescent="0.25">
      <c r="A506" t="s">
        <v>276</v>
      </c>
      <c r="B506" t="s">
        <v>765</v>
      </c>
      <c r="C506" t="s">
        <v>766</v>
      </c>
      <c r="E506">
        <v>1</v>
      </c>
      <c r="F506" t="s">
        <v>767</v>
      </c>
      <c r="G506" t="s">
        <v>761</v>
      </c>
      <c r="H506" t="s">
        <v>765</v>
      </c>
      <c r="I506" t="s">
        <v>764</v>
      </c>
      <c r="J506" t="s">
        <v>281</v>
      </c>
      <c r="K506">
        <v>0</v>
      </c>
      <c r="L506" t="s">
        <v>338</v>
      </c>
      <c r="M506">
        <v>0</v>
      </c>
      <c r="N506" t="s">
        <v>283</v>
      </c>
      <c r="O506" t="s">
        <v>284</v>
      </c>
      <c r="P506" t="s">
        <v>284</v>
      </c>
    </row>
    <row r="507" spans="1:16" x14ac:dyDescent="0.25">
      <c r="A507" t="s">
        <v>276</v>
      </c>
      <c r="B507" t="s">
        <v>768</v>
      </c>
      <c r="C507" t="s">
        <v>769</v>
      </c>
      <c r="E507">
        <v>1</v>
      </c>
      <c r="F507" t="s">
        <v>770</v>
      </c>
      <c r="G507" t="s">
        <v>765</v>
      </c>
      <c r="H507" t="s">
        <v>768</v>
      </c>
      <c r="I507" t="s">
        <v>764</v>
      </c>
      <c r="J507" t="s">
        <v>281</v>
      </c>
      <c r="K507">
        <v>0</v>
      </c>
      <c r="L507" t="s">
        <v>342</v>
      </c>
      <c r="M507">
        <v>0</v>
      </c>
      <c r="N507" t="s">
        <v>283</v>
      </c>
      <c r="O507" t="s">
        <v>284</v>
      </c>
      <c r="P507" t="s">
        <v>284</v>
      </c>
    </row>
    <row r="508" spans="1:16" x14ac:dyDescent="0.25">
      <c r="A508" t="s">
        <v>276</v>
      </c>
      <c r="B508" t="s">
        <v>771</v>
      </c>
      <c r="C508" t="s">
        <v>772</v>
      </c>
      <c r="E508">
        <v>2</v>
      </c>
      <c r="F508" t="s">
        <v>773</v>
      </c>
      <c r="G508" t="s">
        <v>761</v>
      </c>
      <c r="H508" t="s">
        <v>771</v>
      </c>
      <c r="I508" t="s">
        <v>764</v>
      </c>
      <c r="J508" t="s">
        <v>281</v>
      </c>
      <c r="K508">
        <v>0</v>
      </c>
      <c r="L508" t="s">
        <v>282</v>
      </c>
      <c r="M508">
        <v>0</v>
      </c>
      <c r="N508" t="s">
        <v>283</v>
      </c>
      <c r="O508" t="s">
        <v>284</v>
      </c>
      <c r="P508" t="s">
        <v>284</v>
      </c>
    </row>
    <row r="510" spans="1:16" x14ac:dyDescent="0.25">
      <c r="A510" t="s">
        <v>276</v>
      </c>
      <c r="B510" t="s">
        <v>964</v>
      </c>
      <c r="C510" t="s">
        <v>963</v>
      </c>
      <c r="E510">
        <v>2</v>
      </c>
      <c r="F510" t="s">
        <v>501</v>
      </c>
      <c r="G510" t="s">
        <v>771</v>
      </c>
      <c r="H510" t="s">
        <v>500</v>
      </c>
      <c r="I510" t="s">
        <v>764</v>
      </c>
      <c r="J510" t="s">
        <v>502</v>
      </c>
      <c r="K510">
        <v>0</v>
      </c>
      <c r="L510" t="s">
        <v>282</v>
      </c>
      <c r="M510">
        <v>0</v>
      </c>
      <c r="N510" t="s">
        <v>283</v>
      </c>
      <c r="O510" t="s">
        <v>288</v>
      </c>
      <c r="P510" t="s">
        <v>284</v>
      </c>
    </row>
    <row r="511" spans="1:16" x14ac:dyDescent="0.25">
      <c r="A511" t="s">
        <v>276</v>
      </c>
      <c r="B511" t="s">
        <v>359</v>
      </c>
      <c r="C511" t="s">
        <v>167</v>
      </c>
      <c r="E511">
        <v>3</v>
      </c>
      <c r="F511" t="s">
        <v>360</v>
      </c>
      <c r="G511" t="s">
        <v>771</v>
      </c>
      <c r="H511" t="s">
        <v>359</v>
      </c>
      <c r="I511" t="s">
        <v>764</v>
      </c>
      <c r="J511" t="s">
        <v>361</v>
      </c>
      <c r="K511">
        <v>0</v>
      </c>
      <c r="L511" t="s">
        <v>282</v>
      </c>
      <c r="M511">
        <v>0</v>
      </c>
      <c r="N511" t="s">
        <v>300</v>
      </c>
      <c r="O511" t="s">
        <v>288</v>
      </c>
      <c r="P511" t="s">
        <v>284</v>
      </c>
    </row>
    <row r="512" spans="1:16" x14ac:dyDescent="0.25">
      <c r="A512" t="s">
        <v>276</v>
      </c>
      <c r="B512" t="s">
        <v>362</v>
      </c>
      <c r="C512" t="s">
        <v>168</v>
      </c>
      <c r="E512">
        <v>4</v>
      </c>
      <c r="F512" t="s">
        <v>363</v>
      </c>
      <c r="G512" t="s">
        <v>771</v>
      </c>
      <c r="H512" t="s">
        <v>362</v>
      </c>
      <c r="I512" t="s">
        <v>764</v>
      </c>
      <c r="J512" t="s">
        <v>361</v>
      </c>
      <c r="K512">
        <v>0</v>
      </c>
      <c r="L512" t="s">
        <v>282</v>
      </c>
      <c r="M512">
        <v>0</v>
      </c>
      <c r="N512" t="s">
        <v>300</v>
      </c>
      <c r="O512" t="s">
        <v>288</v>
      </c>
      <c r="P512" t="s">
        <v>284</v>
      </c>
    </row>
    <row r="513" spans="1:16" x14ac:dyDescent="0.25">
      <c r="A513" t="s">
        <v>276</v>
      </c>
      <c r="B513" t="s">
        <v>364</v>
      </c>
      <c r="C513" t="s">
        <v>169</v>
      </c>
      <c r="E513">
        <v>5</v>
      </c>
      <c r="F513" t="s">
        <v>365</v>
      </c>
      <c r="G513" t="s">
        <v>771</v>
      </c>
      <c r="H513" t="s">
        <v>364</v>
      </c>
      <c r="I513" t="s">
        <v>764</v>
      </c>
      <c r="J513" t="s">
        <v>361</v>
      </c>
      <c r="K513">
        <v>0</v>
      </c>
      <c r="L513" t="s">
        <v>282</v>
      </c>
      <c r="M513">
        <v>0</v>
      </c>
      <c r="N513" t="s">
        <v>300</v>
      </c>
      <c r="O513" t="s">
        <v>288</v>
      </c>
      <c r="P513" t="s">
        <v>284</v>
      </c>
    </row>
    <row r="514" spans="1:16" x14ac:dyDescent="0.25">
      <c r="A514" t="s">
        <v>276</v>
      </c>
      <c r="B514" t="s">
        <v>371</v>
      </c>
      <c r="C514" t="s">
        <v>372</v>
      </c>
      <c r="E514">
        <v>8</v>
      </c>
      <c r="F514" t="s">
        <v>373</v>
      </c>
      <c r="G514" t="s">
        <v>771</v>
      </c>
      <c r="H514" t="s">
        <v>371</v>
      </c>
      <c r="I514" t="s">
        <v>764</v>
      </c>
      <c r="J514" t="s">
        <v>281</v>
      </c>
      <c r="K514">
        <v>0</v>
      </c>
      <c r="L514" t="s">
        <v>282</v>
      </c>
      <c r="M514">
        <v>0</v>
      </c>
      <c r="N514" t="s">
        <v>283</v>
      </c>
      <c r="O514" t="s">
        <v>284</v>
      </c>
      <c r="P514" t="s">
        <v>284</v>
      </c>
    </row>
    <row r="515" spans="1:16" x14ac:dyDescent="0.25">
      <c r="A515" t="s">
        <v>276</v>
      </c>
      <c r="B515" t="s">
        <v>374</v>
      </c>
      <c r="C515" t="s">
        <v>172</v>
      </c>
      <c r="E515">
        <v>1</v>
      </c>
      <c r="F515" t="s">
        <v>375</v>
      </c>
      <c r="G515" t="s">
        <v>371</v>
      </c>
      <c r="H515" t="s">
        <v>374</v>
      </c>
      <c r="I515" t="s">
        <v>764</v>
      </c>
      <c r="J515" t="s">
        <v>376</v>
      </c>
      <c r="K515">
        <v>0</v>
      </c>
      <c r="L515" t="s">
        <v>282</v>
      </c>
      <c r="M515">
        <v>0</v>
      </c>
      <c r="N515" t="s">
        <v>300</v>
      </c>
      <c r="O515" t="s">
        <v>288</v>
      </c>
      <c r="P515" t="s">
        <v>284</v>
      </c>
    </row>
    <row r="516" spans="1:16" x14ac:dyDescent="0.25">
      <c r="A516" t="s">
        <v>276</v>
      </c>
      <c r="B516" t="s">
        <v>377</v>
      </c>
      <c r="C516" t="s">
        <v>173</v>
      </c>
      <c r="E516">
        <v>2</v>
      </c>
      <c r="F516" t="s">
        <v>378</v>
      </c>
      <c r="G516" t="s">
        <v>371</v>
      </c>
      <c r="H516" t="s">
        <v>377</v>
      </c>
      <c r="I516" t="s">
        <v>764</v>
      </c>
      <c r="J516" t="s">
        <v>376</v>
      </c>
      <c r="K516">
        <v>0</v>
      </c>
      <c r="L516" t="s">
        <v>282</v>
      </c>
      <c r="M516">
        <v>0</v>
      </c>
      <c r="N516" t="s">
        <v>300</v>
      </c>
      <c r="O516" t="s">
        <v>288</v>
      </c>
      <c r="P516" t="s">
        <v>284</v>
      </c>
    </row>
    <row r="517" spans="1:16" x14ac:dyDescent="0.25">
      <c r="A517" t="s">
        <v>276</v>
      </c>
      <c r="B517" t="s">
        <v>379</v>
      </c>
      <c r="C517" t="s">
        <v>380</v>
      </c>
      <c r="E517">
        <v>3</v>
      </c>
      <c r="F517" t="s">
        <v>381</v>
      </c>
      <c r="G517" t="s">
        <v>371</v>
      </c>
      <c r="H517" t="s">
        <v>379</v>
      </c>
      <c r="I517" t="s">
        <v>764</v>
      </c>
      <c r="J517" t="s">
        <v>376</v>
      </c>
      <c r="K517">
        <v>0</v>
      </c>
      <c r="L517" t="s">
        <v>282</v>
      </c>
      <c r="M517">
        <v>0</v>
      </c>
      <c r="N517" t="s">
        <v>300</v>
      </c>
      <c r="O517" t="s">
        <v>288</v>
      </c>
      <c r="P517" t="s">
        <v>284</v>
      </c>
    </row>
    <row r="518" spans="1:16" x14ac:dyDescent="0.25">
      <c r="A518" t="s">
        <v>276</v>
      </c>
      <c r="B518" t="s">
        <v>384</v>
      </c>
      <c r="C518" t="s">
        <v>176</v>
      </c>
      <c r="E518">
        <v>9</v>
      </c>
      <c r="F518" t="s">
        <v>385</v>
      </c>
      <c r="G518" t="s">
        <v>771</v>
      </c>
      <c r="H518" t="s">
        <v>384</v>
      </c>
      <c r="I518" t="s">
        <v>764</v>
      </c>
      <c r="J518" t="s">
        <v>361</v>
      </c>
      <c r="K518">
        <v>0</v>
      </c>
      <c r="L518" t="s">
        <v>282</v>
      </c>
      <c r="M518">
        <v>0</v>
      </c>
      <c r="N518" t="s">
        <v>300</v>
      </c>
      <c r="O518" t="s">
        <v>288</v>
      </c>
      <c r="P518" t="s">
        <v>284</v>
      </c>
    </row>
    <row r="519" spans="1:16" x14ac:dyDescent="0.25">
      <c r="A519" t="s">
        <v>276</v>
      </c>
      <c r="B519" t="s">
        <v>392</v>
      </c>
      <c r="C519" t="s">
        <v>393</v>
      </c>
      <c r="E519">
        <v>13</v>
      </c>
      <c r="F519" t="s">
        <v>394</v>
      </c>
      <c r="G519" t="s">
        <v>771</v>
      </c>
      <c r="H519" t="s">
        <v>392</v>
      </c>
      <c r="I519" t="s">
        <v>764</v>
      </c>
      <c r="J519" t="s">
        <v>281</v>
      </c>
      <c r="K519">
        <v>0</v>
      </c>
      <c r="L519" t="s">
        <v>282</v>
      </c>
      <c r="M519">
        <v>0</v>
      </c>
      <c r="N519" t="s">
        <v>283</v>
      </c>
      <c r="O519" t="s">
        <v>284</v>
      </c>
      <c r="P519" t="s">
        <v>284</v>
      </c>
    </row>
    <row r="520" spans="1:16" x14ac:dyDescent="0.25">
      <c r="A520" t="s">
        <v>276</v>
      </c>
      <c r="B520" t="s">
        <v>395</v>
      </c>
      <c r="C520" t="s">
        <v>180</v>
      </c>
      <c r="E520">
        <v>1</v>
      </c>
      <c r="F520" t="s">
        <v>396</v>
      </c>
      <c r="G520" t="s">
        <v>392</v>
      </c>
      <c r="H520" t="s">
        <v>395</v>
      </c>
      <c r="I520" t="s">
        <v>764</v>
      </c>
      <c r="J520" t="s">
        <v>361</v>
      </c>
      <c r="K520">
        <v>0</v>
      </c>
      <c r="L520" t="s">
        <v>282</v>
      </c>
      <c r="M520">
        <v>0</v>
      </c>
      <c r="N520" t="s">
        <v>300</v>
      </c>
      <c r="O520" t="s">
        <v>288</v>
      </c>
      <c r="P520" t="s">
        <v>284</v>
      </c>
    </row>
    <row r="521" spans="1:16" x14ac:dyDescent="0.25">
      <c r="A521" t="s">
        <v>276</v>
      </c>
      <c r="B521" t="s">
        <v>397</v>
      </c>
      <c r="C521" t="s">
        <v>181</v>
      </c>
      <c r="E521">
        <v>2</v>
      </c>
      <c r="F521" t="s">
        <v>482</v>
      </c>
      <c r="G521" t="s">
        <v>392</v>
      </c>
      <c r="H521" t="s">
        <v>397</v>
      </c>
      <c r="I521" t="s">
        <v>764</v>
      </c>
      <c r="J521" t="s">
        <v>370</v>
      </c>
      <c r="K521">
        <v>0</v>
      </c>
      <c r="L521" t="s">
        <v>282</v>
      </c>
      <c r="M521">
        <v>0</v>
      </c>
      <c r="N521" t="s">
        <v>300</v>
      </c>
      <c r="O521" t="s">
        <v>288</v>
      </c>
      <c r="P521" t="s">
        <v>284</v>
      </c>
    </row>
    <row r="522" spans="1:16" x14ac:dyDescent="0.25">
      <c r="A522" t="s">
        <v>276</v>
      </c>
      <c r="B522" t="s">
        <v>399</v>
      </c>
      <c r="C522" t="s">
        <v>400</v>
      </c>
      <c r="E522">
        <v>14</v>
      </c>
      <c r="F522" t="s">
        <v>401</v>
      </c>
      <c r="G522" t="s">
        <v>771</v>
      </c>
      <c r="H522" t="s">
        <v>399</v>
      </c>
      <c r="I522" t="s">
        <v>764</v>
      </c>
      <c r="J522" t="s">
        <v>281</v>
      </c>
      <c r="K522">
        <v>0</v>
      </c>
      <c r="L522" t="s">
        <v>282</v>
      </c>
      <c r="M522">
        <v>0</v>
      </c>
      <c r="N522" t="s">
        <v>283</v>
      </c>
      <c r="O522" t="s">
        <v>284</v>
      </c>
      <c r="P522" t="s">
        <v>284</v>
      </c>
    </row>
    <row r="523" spans="1:16" x14ac:dyDescent="0.25">
      <c r="A523" t="s">
        <v>276</v>
      </c>
      <c r="B523" t="s">
        <v>402</v>
      </c>
      <c r="C523" t="s">
        <v>182</v>
      </c>
      <c r="E523">
        <v>1</v>
      </c>
      <c r="F523" t="s">
        <v>403</v>
      </c>
      <c r="G523" t="s">
        <v>399</v>
      </c>
      <c r="H523" t="s">
        <v>402</v>
      </c>
      <c r="I523" t="s">
        <v>764</v>
      </c>
      <c r="J523" t="s">
        <v>361</v>
      </c>
      <c r="K523">
        <v>0</v>
      </c>
      <c r="L523" t="s">
        <v>282</v>
      </c>
      <c r="M523">
        <v>0</v>
      </c>
      <c r="N523" t="s">
        <v>300</v>
      </c>
      <c r="O523" t="s">
        <v>288</v>
      </c>
      <c r="P523" t="s">
        <v>284</v>
      </c>
    </row>
    <row r="524" spans="1:16" x14ac:dyDescent="0.25">
      <c r="A524" t="s">
        <v>276</v>
      </c>
      <c r="B524" t="s">
        <v>404</v>
      </c>
      <c r="C524" t="s">
        <v>183</v>
      </c>
      <c r="E524">
        <v>2</v>
      </c>
      <c r="F524" t="s">
        <v>405</v>
      </c>
      <c r="G524" t="s">
        <v>399</v>
      </c>
      <c r="H524" t="s">
        <v>404</v>
      </c>
      <c r="I524" t="s">
        <v>764</v>
      </c>
      <c r="J524" t="s">
        <v>370</v>
      </c>
      <c r="K524">
        <v>0</v>
      </c>
      <c r="L524" t="s">
        <v>282</v>
      </c>
      <c r="M524">
        <v>0</v>
      </c>
      <c r="N524" t="s">
        <v>300</v>
      </c>
      <c r="O524" t="s">
        <v>288</v>
      </c>
      <c r="P524" t="s">
        <v>284</v>
      </c>
    </row>
    <row r="525" spans="1:16" x14ac:dyDescent="0.25">
      <c r="A525" t="s">
        <v>276</v>
      </c>
      <c r="B525" t="s">
        <v>406</v>
      </c>
      <c r="C525" t="s">
        <v>184</v>
      </c>
      <c r="E525">
        <v>15</v>
      </c>
      <c r="F525" t="s">
        <v>407</v>
      </c>
      <c r="G525" t="s">
        <v>771</v>
      </c>
      <c r="H525" t="s">
        <v>406</v>
      </c>
      <c r="I525" t="s">
        <v>764</v>
      </c>
      <c r="J525" t="s">
        <v>361</v>
      </c>
      <c r="K525">
        <v>0</v>
      </c>
      <c r="L525" t="s">
        <v>282</v>
      </c>
      <c r="M525">
        <v>0</v>
      </c>
      <c r="N525" t="s">
        <v>300</v>
      </c>
      <c r="O525" t="s">
        <v>288</v>
      </c>
      <c r="P525" t="s">
        <v>284</v>
      </c>
    </row>
    <row r="526" spans="1:16" x14ac:dyDescent="0.25">
      <c r="A526" t="s">
        <v>276</v>
      </c>
      <c r="B526" t="s">
        <v>774</v>
      </c>
      <c r="C526" t="s">
        <v>775</v>
      </c>
      <c r="F526" t="s">
        <v>776</v>
      </c>
      <c r="I526" t="s">
        <v>777</v>
      </c>
      <c r="J526" t="s">
        <v>281</v>
      </c>
      <c r="K526">
        <v>0</v>
      </c>
      <c r="L526" t="s">
        <v>282</v>
      </c>
      <c r="M526">
        <v>0</v>
      </c>
      <c r="N526" t="s">
        <v>283</v>
      </c>
      <c r="O526" t="s">
        <v>284</v>
      </c>
      <c r="P526" t="s">
        <v>284</v>
      </c>
    </row>
    <row r="527" spans="1:16" x14ac:dyDescent="0.25">
      <c r="A527" t="s">
        <v>276</v>
      </c>
      <c r="B527" t="s">
        <v>778</v>
      </c>
      <c r="C527" t="s">
        <v>779</v>
      </c>
      <c r="E527">
        <v>1</v>
      </c>
      <c r="F527" t="s">
        <v>780</v>
      </c>
      <c r="G527" t="s">
        <v>774</v>
      </c>
      <c r="H527" t="s">
        <v>778</v>
      </c>
      <c r="I527" t="s">
        <v>777</v>
      </c>
      <c r="J527" t="s">
        <v>281</v>
      </c>
      <c r="K527">
        <v>0</v>
      </c>
      <c r="L527" t="s">
        <v>338</v>
      </c>
      <c r="M527">
        <v>0</v>
      </c>
      <c r="N527" t="s">
        <v>283</v>
      </c>
      <c r="O527" t="s">
        <v>284</v>
      </c>
      <c r="P527" t="s">
        <v>284</v>
      </c>
    </row>
    <row r="528" spans="1:16" x14ac:dyDescent="0.25">
      <c r="A528" t="s">
        <v>276</v>
      </c>
      <c r="B528" t="s">
        <v>781</v>
      </c>
      <c r="C528" t="s">
        <v>782</v>
      </c>
      <c r="E528">
        <v>1</v>
      </c>
      <c r="F528" t="s">
        <v>783</v>
      </c>
      <c r="G528" t="s">
        <v>778</v>
      </c>
      <c r="H528" t="s">
        <v>781</v>
      </c>
      <c r="I528" t="s">
        <v>777</v>
      </c>
      <c r="J528" t="s">
        <v>281</v>
      </c>
      <c r="K528">
        <v>0</v>
      </c>
      <c r="L528" t="s">
        <v>342</v>
      </c>
      <c r="M528">
        <v>0</v>
      </c>
      <c r="N528" t="s">
        <v>283</v>
      </c>
      <c r="O528" t="s">
        <v>284</v>
      </c>
      <c r="P528" t="s">
        <v>284</v>
      </c>
    </row>
    <row r="529" spans="1:16" x14ac:dyDescent="0.25">
      <c r="A529" t="s">
        <v>276</v>
      </c>
      <c r="B529" t="s">
        <v>784</v>
      </c>
      <c r="C529" t="s">
        <v>785</v>
      </c>
      <c r="E529">
        <v>2</v>
      </c>
      <c r="F529" t="s">
        <v>786</v>
      </c>
      <c r="G529" t="s">
        <v>774</v>
      </c>
      <c r="H529" t="s">
        <v>784</v>
      </c>
      <c r="I529" t="s">
        <v>777</v>
      </c>
      <c r="J529" t="s">
        <v>281</v>
      </c>
      <c r="K529">
        <v>0</v>
      </c>
      <c r="L529" t="s">
        <v>282</v>
      </c>
      <c r="M529">
        <v>0</v>
      </c>
      <c r="N529" t="s">
        <v>283</v>
      </c>
      <c r="O529" t="s">
        <v>284</v>
      </c>
      <c r="P529" t="s">
        <v>284</v>
      </c>
    </row>
    <row r="530" spans="1:16" x14ac:dyDescent="0.25">
      <c r="A530" t="s">
        <v>276</v>
      </c>
      <c r="B530" t="s">
        <v>787</v>
      </c>
      <c r="C530" t="s">
        <v>533</v>
      </c>
      <c r="E530">
        <v>1</v>
      </c>
      <c r="F530" t="s">
        <v>788</v>
      </c>
      <c r="G530" t="s">
        <v>784</v>
      </c>
      <c r="H530" t="s">
        <v>787</v>
      </c>
      <c r="I530" t="s">
        <v>777</v>
      </c>
      <c r="J530" t="s">
        <v>967</v>
      </c>
      <c r="K530">
        <v>0</v>
      </c>
      <c r="L530" t="s">
        <v>282</v>
      </c>
      <c r="M530">
        <v>0</v>
      </c>
      <c r="N530" t="s">
        <v>283</v>
      </c>
      <c r="O530" t="s">
        <v>284</v>
      </c>
      <c r="P530" t="s">
        <v>284</v>
      </c>
    </row>
    <row r="532" spans="1:16" x14ac:dyDescent="0.25">
      <c r="A532" t="s">
        <v>276</v>
      </c>
      <c r="B532" t="s">
        <v>964</v>
      </c>
      <c r="C532" t="s">
        <v>963</v>
      </c>
      <c r="E532">
        <v>3</v>
      </c>
      <c r="F532" t="s">
        <v>501</v>
      </c>
      <c r="G532" t="s">
        <v>784</v>
      </c>
      <c r="H532" t="s">
        <v>500</v>
      </c>
      <c r="I532" t="s">
        <v>777</v>
      </c>
      <c r="J532" t="s">
        <v>502</v>
      </c>
      <c r="K532">
        <v>0</v>
      </c>
      <c r="L532" t="s">
        <v>282</v>
      </c>
      <c r="M532">
        <v>0</v>
      </c>
      <c r="N532" t="s">
        <v>283</v>
      </c>
      <c r="O532" t="s">
        <v>288</v>
      </c>
      <c r="P532" t="s">
        <v>284</v>
      </c>
    </row>
    <row r="533" spans="1:16" x14ac:dyDescent="0.25">
      <c r="A533" t="s">
        <v>276</v>
      </c>
      <c r="B533" t="s">
        <v>359</v>
      </c>
      <c r="C533" t="s">
        <v>167</v>
      </c>
      <c r="E533">
        <v>4</v>
      </c>
      <c r="F533" t="s">
        <v>360</v>
      </c>
      <c r="G533" t="s">
        <v>784</v>
      </c>
      <c r="H533" t="s">
        <v>359</v>
      </c>
      <c r="I533" t="s">
        <v>777</v>
      </c>
      <c r="J533" t="s">
        <v>361</v>
      </c>
      <c r="K533">
        <v>0</v>
      </c>
      <c r="L533" t="s">
        <v>282</v>
      </c>
      <c r="M533">
        <v>0</v>
      </c>
      <c r="N533" t="s">
        <v>300</v>
      </c>
      <c r="O533" t="s">
        <v>288</v>
      </c>
      <c r="P533" t="s">
        <v>284</v>
      </c>
    </row>
    <row r="534" spans="1:16" x14ac:dyDescent="0.25">
      <c r="A534" t="s">
        <v>276</v>
      </c>
      <c r="B534" t="s">
        <v>362</v>
      </c>
      <c r="C534" t="s">
        <v>168</v>
      </c>
      <c r="E534">
        <v>5</v>
      </c>
      <c r="F534" t="s">
        <v>363</v>
      </c>
      <c r="G534" t="s">
        <v>784</v>
      </c>
      <c r="H534" t="s">
        <v>362</v>
      </c>
      <c r="I534" t="s">
        <v>777</v>
      </c>
      <c r="J534" t="s">
        <v>361</v>
      </c>
      <c r="K534">
        <v>0</v>
      </c>
      <c r="L534" t="s">
        <v>282</v>
      </c>
      <c r="M534">
        <v>0</v>
      </c>
      <c r="N534" t="s">
        <v>300</v>
      </c>
      <c r="O534" t="s">
        <v>288</v>
      </c>
      <c r="P534" t="s">
        <v>284</v>
      </c>
    </row>
    <row r="535" spans="1:16" x14ac:dyDescent="0.25">
      <c r="A535" t="s">
        <v>276</v>
      </c>
      <c r="B535" t="s">
        <v>364</v>
      </c>
      <c r="C535" t="s">
        <v>169</v>
      </c>
      <c r="E535">
        <v>6</v>
      </c>
      <c r="F535" t="s">
        <v>365</v>
      </c>
      <c r="G535" t="s">
        <v>784</v>
      </c>
      <c r="H535" t="s">
        <v>364</v>
      </c>
      <c r="I535" t="s">
        <v>777</v>
      </c>
      <c r="J535" t="s">
        <v>361</v>
      </c>
      <c r="K535">
        <v>0</v>
      </c>
      <c r="L535" t="s">
        <v>282</v>
      </c>
      <c r="M535">
        <v>0</v>
      </c>
      <c r="N535" t="s">
        <v>300</v>
      </c>
      <c r="O535" t="s">
        <v>288</v>
      </c>
      <c r="P535" t="s">
        <v>284</v>
      </c>
    </row>
    <row r="536" spans="1:16" x14ac:dyDescent="0.25">
      <c r="A536" t="s">
        <v>276</v>
      </c>
      <c r="B536" t="s">
        <v>371</v>
      </c>
      <c r="C536" t="s">
        <v>372</v>
      </c>
      <c r="E536">
        <v>9</v>
      </c>
      <c r="F536" t="s">
        <v>373</v>
      </c>
      <c r="G536" t="s">
        <v>784</v>
      </c>
      <c r="H536" t="s">
        <v>371</v>
      </c>
      <c r="I536" t="s">
        <v>777</v>
      </c>
      <c r="J536" t="s">
        <v>281</v>
      </c>
      <c r="K536">
        <v>0</v>
      </c>
      <c r="L536" t="s">
        <v>282</v>
      </c>
      <c r="M536">
        <v>0</v>
      </c>
      <c r="N536" t="s">
        <v>283</v>
      </c>
      <c r="O536" t="s">
        <v>284</v>
      </c>
      <c r="P536" t="s">
        <v>284</v>
      </c>
    </row>
    <row r="537" spans="1:16" x14ac:dyDescent="0.25">
      <c r="A537" t="s">
        <v>276</v>
      </c>
      <c r="B537" t="s">
        <v>374</v>
      </c>
      <c r="C537" t="s">
        <v>172</v>
      </c>
      <c r="E537">
        <v>1</v>
      </c>
      <c r="F537" t="s">
        <v>375</v>
      </c>
      <c r="G537" t="s">
        <v>371</v>
      </c>
      <c r="H537" t="s">
        <v>374</v>
      </c>
      <c r="I537" t="s">
        <v>777</v>
      </c>
      <c r="J537" t="s">
        <v>376</v>
      </c>
      <c r="K537">
        <v>0</v>
      </c>
      <c r="L537" t="s">
        <v>282</v>
      </c>
      <c r="M537">
        <v>0</v>
      </c>
      <c r="N537" t="s">
        <v>300</v>
      </c>
      <c r="O537" t="s">
        <v>288</v>
      </c>
      <c r="P537" t="s">
        <v>284</v>
      </c>
    </row>
    <row r="538" spans="1:16" x14ac:dyDescent="0.25">
      <c r="A538" t="s">
        <v>276</v>
      </c>
      <c r="B538" t="s">
        <v>377</v>
      </c>
      <c r="C538" t="s">
        <v>173</v>
      </c>
      <c r="E538">
        <v>2</v>
      </c>
      <c r="F538" t="s">
        <v>378</v>
      </c>
      <c r="G538" t="s">
        <v>371</v>
      </c>
      <c r="H538" t="s">
        <v>377</v>
      </c>
      <c r="I538" t="s">
        <v>777</v>
      </c>
      <c r="J538" t="s">
        <v>376</v>
      </c>
      <c r="K538">
        <v>0</v>
      </c>
      <c r="L538" t="s">
        <v>282</v>
      </c>
      <c r="M538">
        <v>0</v>
      </c>
      <c r="N538" t="s">
        <v>300</v>
      </c>
      <c r="O538" t="s">
        <v>288</v>
      </c>
      <c r="P538" t="s">
        <v>284</v>
      </c>
    </row>
    <row r="539" spans="1:16" x14ac:dyDescent="0.25">
      <c r="A539" t="s">
        <v>276</v>
      </c>
      <c r="B539" t="s">
        <v>379</v>
      </c>
      <c r="C539" t="s">
        <v>380</v>
      </c>
      <c r="E539">
        <v>3</v>
      </c>
      <c r="F539" t="s">
        <v>381</v>
      </c>
      <c r="G539" t="s">
        <v>371</v>
      </c>
      <c r="H539" t="s">
        <v>379</v>
      </c>
      <c r="I539" t="s">
        <v>777</v>
      </c>
      <c r="J539" t="s">
        <v>376</v>
      </c>
      <c r="K539">
        <v>0</v>
      </c>
      <c r="L539" t="s">
        <v>282</v>
      </c>
      <c r="M539">
        <v>0</v>
      </c>
      <c r="N539" t="s">
        <v>300</v>
      </c>
      <c r="O539" t="s">
        <v>288</v>
      </c>
      <c r="P539" t="s">
        <v>284</v>
      </c>
    </row>
    <row r="540" spans="1:16" x14ac:dyDescent="0.25">
      <c r="A540" t="s">
        <v>276</v>
      </c>
      <c r="B540" t="s">
        <v>384</v>
      </c>
      <c r="C540" t="s">
        <v>176</v>
      </c>
      <c r="E540">
        <v>10</v>
      </c>
      <c r="F540" t="s">
        <v>385</v>
      </c>
      <c r="G540" t="s">
        <v>784</v>
      </c>
      <c r="H540" t="s">
        <v>384</v>
      </c>
      <c r="I540" t="s">
        <v>777</v>
      </c>
      <c r="J540" t="s">
        <v>361</v>
      </c>
      <c r="K540">
        <v>0</v>
      </c>
      <c r="L540" t="s">
        <v>282</v>
      </c>
      <c r="M540">
        <v>0</v>
      </c>
      <c r="N540" t="s">
        <v>300</v>
      </c>
      <c r="O540" t="s">
        <v>288</v>
      </c>
      <c r="P540" t="s">
        <v>284</v>
      </c>
    </row>
    <row r="541" spans="1:16" x14ac:dyDescent="0.25">
      <c r="A541" t="s">
        <v>276</v>
      </c>
      <c r="B541" t="s">
        <v>392</v>
      </c>
      <c r="C541" t="s">
        <v>393</v>
      </c>
      <c r="E541">
        <v>14</v>
      </c>
      <c r="F541" t="s">
        <v>394</v>
      </c>
      <c r="G541" t="s">
        <v>784</v>
      </c>
      <c r="H541" t="s">
        <v>392</v>
      </c>
      <c r="I541" t="s">
        <v>777</v>
      </c>
      <c r="J541" t="s">
        <v>281</v>
      </c>
      <c r="K541">
        <v>0</v>
      </c>
      <c r="L541" t="s">
        <v>282</v>
      </c>
      <c r="M541">
        <v>0</v>
      </c>
      <c r="N541" t="s">
        <v>283</v>
      </c>
      <c r="O541" t="s">
        <v>284</v>
      </c>
      <c r="P541" t="s">
        <v>284</v>
      </c>
    </row>
    <row r="542" spans="1:16" x14ac:dyDescent="0.25">
      <c r="A542" t="s">
        <v>276</v>
      </c>
      <c r="B542" t="s">
        <v>395</v>
      </c>
      <c r="C542" t="s">
        <v>180</v>
      </c>
      <c r="E542">
        <v>1</v>
      </c>
      <c r="F542" t="s">
        <v>396</v>
      </c>
      <c r="G542" t="s">
        <v>392</v>
      </c>
      <c r="H542" t="s">
        <v>395</v>
      </c>
      <c r="I542" t="s">
        <v>777</v>
      </c>
      <c r="J542" t="s">
        <v>361</v>
      </c>
      <c r="K542">
        <v>0</v>
      </c>
      <c r="L542" t="s">
        <v>282</v>
      </c>
      <c r="M542">
        <v>0</v>
      </c>
      <c r="N542" t="s">
        <v>300</v>
      </c>
      <c r="O542" t="s">
        <v>288</v>
      </c>
      <c r="P542" t="s">
        <v>284</v>
      </c>
    </row>
    <row r="543" spans="1:16" x14ac:dyDescent="0.25">
      <c r="A543" t="s">
        <v>276</v>
      </c>
      <c r="B543" t="s">
        <v>397</v>
      </c>
      <c r="C543" t="s">
        <v>181</v>
      </c>
      <c r="E543">
        <v>2</v>
      </c>
      <c r="F543" t="s">
        <v>482</v>
      </c>
      <c r="G543" t="s">
        <v>392</v>
      </c>
      <c r="H543" t="s">
        <v>397</v>
      </c>
      <c r="I543" t="s">
        <v>777</v>
      </c>
      <c r="J543" t="s">
        <v>370</v>
      </c>
      <c r="K543">
        <v>0</v>
      </c>
      <c r="L543" t="s">
        <v>282</v>
      </c>
      <c r="M543">
        <v>0</v>
      </c>
      <c r="N543" t="s">
        <v>300</v>
      </c>
      <c r="O543" t="s">
        <v>288</v>
      </c>
      <c r="P543" t="s">
        <v>284</v>
      </c>
    </row>
    <row r="544" spans="1:16" x14ac:dyDescent="0.25">
      <c r="A544" t="s">
        <v>276</v>
      </c>
      <c r="B544" t="s">
        <v>399</v>
      </c>
      <c r="C544" t="s">
        <v>400</v>
      </c>
      <c r="E544">
        <v>15</v>
      </c>
      <c r="F544" t="s">
        <v>401</v>
      </c>
      <c r="G544" t="s">
        <v>784</v>
      </c>
      <c r="H544" t="s">
        <v>399</v>
      </c>
      <c r="I544" t="s">
        <v>777</v>
      </c>
      <c r="J544" t="s">
        <v>281</v>
      </c>
      <c r="K544">
        <v>0</v>
      </c>
      <c r="L544" t="s">
        <v>282</v>
      </c>
      <c r="M544">
        <v>0</v>
      </c>
      <c r="N544" t="s">
        <v>283</v>
      </c>
      <c r="O544" t="s">
        <v>284</v>
      </c>
      <c r="P544" t="s">
        <v>284</v>
      </c>
    </row>
    <row r="545" spans="1:16" x14ac:dyDescent="0.25">
      <c r="A545" t="s">
        <v>276</v>
      </c>
      <c r="B545" t="s">
        <v>402</v>
      </c>
      <c r="C545" t="s">
        <v>182</v>
      </c>
      <c r="E545">
        <v>1</v>
      </c>
      <c r="F545" t="s">
        <v>403</v>
      </c>
      <c r="G545" t="s">
        <v>399</v>
      </c>
      <c r="H545" t="s">
        <v>402</v>
      </c>
      <c r="I545" t="s">
        <v>777</v>
      </c>
      <c r="J545" t="s">
        <v>361</v>
      </c>
      <c r="K545">
        <v>0</v>
      </c>
      <c r="L545" t="s">
        <v>282</v>
      </c>
      <c r="M545">
        <v>0</v>
      </c>
      <c r="N545" t="s">
        <v>300</v>
      </c>
      <c r="O545" t="s">
        <v>288</v>
      </c>
      <c r="P545" t="s">
        <v>284</v>
      </c>
    </row>
    <row r="546" spans="1:16" x14ac:dyDescent="0.25">
      <c r="A546" t="s">
        <v>276</v>
      </c>
      <c r="B546" t="s">
        <v>404</v>
      </c>
      <c r="C546" t="s">
        <v>183</v>
      </c>
      <c r="E546">
        <v>2</v>
      </c>
      <c r="F546" t="s">
        <v>405</v>
      </c>
      <c r="G546" t="s">
        <v>399</v>
      </c>
      <c r="H546" t="s">
        <v>404</v>
      </c>
      <c r="I546" t="s">
        <v>777</v>
      </c>
      <c r="J546" t="s">
        <v>370</v>
      </c>
      <c r="K546">
        <v>0</v>
      </c>
      <c r="L546" t="s">
        <v>282</v>
      </c>
      <c r="M546">
        <v>0</v>
      </c>
      <c r="N546" t="s">
        <v>300</v>
      </c>
      <c r="O546" t="s">
        <v>288</v>
      </c>
      <c r="P546" t="s">
        <v>284</v>
      </c>
    </row>
    <row r="547" spans="1:16" x14ac:dyDescent="0.25">
      <c r="A547" t="s">
        <v>276</v>
      </c>
      <c r="B547" t="s">
        <v>406</v>
      </c>
      <c r="C547" t="s">
        <v>184</v>
      </c>
      <c r="E547">
        <v>16</v>
      </c>
      <c r="F547" t="s">
        <v>407</v>
      </c>
      <c r="G547" t="s">
        <v>784</v>
      </c>
      <c r="H547" t="s">
        <v>406</v>
      </c>
      <c r="I547" t="s">
        <v>777</v>
      </c>
      <c r="J547" t="s">
        <v>361</v>
      </c>
      <c r="K547">
        <v>0</v>
      </c>
      <c r="L547" t="s">
        <v>282</v>
      </c>
      <c r="M547">
        <v>0</v>
      </c>
      <c r="N547" t="s">
        <v>300</v>
      </c>
      <c r="O547" t="s">
        <v>288</v>
      </c>
      <c r="P547" t="s">
        <v>284</v>
      </c>
    </row>
    <row r="548" spans="1:16" x14ac:dyDescent="0.25">
      <c r="A548" t="s">
        <v>276</v>
      </c>
      <c r="B548" t="s">
        <v>789</v>
      </c>
      <c r="C548" t="s">
        <v>790</v>
      </c>
      <c r="F548" t="s">
        <v>791</v>
      </c>
      <c r="I548" t="s">
        <v>792</v>
      </c>
      <c r="J548" t="s">
        <v>281</v>
      </c>
      <c r="K548">
        <v>0</v>
      </c>
      <c r="L548" t="s">
        <v>282</v>
      </c>
      <c r="M548">
        <v>0</v>
      </c>
      <c r="N548" t="s">
        <v>283</v>
      </c>
      <c r="O548" t="s">
        <v>284</v>
      </c>
      <c r="P548" t="s">
        <v>284</v>
      </c>
    </row>
    <row r="549" spans="1:16" x14ac:dyDescent="0.25">
      <c r="A549" t="s">
        <v>276</v>
      </c>
      <c r="B549" t="s">
        <v>793</v>
      </c>
      <c r="C549" t="s">
        <v>794</v>
      </c>
      <c r="E549">
        <v>1</v>
      </c>
      <c r="F549" t="s">
        <v>795</v>
      </c>
      <c r="G549" t="s">
        <v>789</v>
      </c>
      <c r="H549" t="s">
        <v>793</v>
      </c>
      <c r="I549" t="s">
        <v>792</v>
      </c>
      <c r="J549" t="s">
        <v>281</v>
      </c>
      <c r="K549">
        <v>0</v>
      </c>
      <c r="L549" t="s">
        <v>338</v>
      </c>
      <c r="M549">
        <v>0</v>
      </c>
      <c r="N549" t="s">
        <v>283</v>
      </c>
      <c r="O549" t="s">
        <v>284</v>
      </c>
      <c r="P549" t="s">
        <v>284</v>
      </c>
    </row>
    <row r="550" spans="1:16" x14ac:dyDescent="0.25">
      <c r="A550" t="s">
        <v>276</v>
      </c>
      <c r="B550" t="s">
        <v>796</v>
      </c>
      <c r="C550" t="s">
        <v>797</v>
      </c>
      <c r="E550">
        <v>1</v>
      </c>
      <c r="F550" t="s">
        <v>798</v>
      </c>
      <c r="G550" t="s">
        <v>793</v>
      </c>
      <c r="H550" t="s">
        <v>796</v>
      </c>
      <c r="I550" t="s">
        <v>792</v>
      </c>
      <c r="J550" t="s">
        <v>281</v>
      </c>
      <c r="K550">
        <v>0</v>
      </c>
      <c r="L550" t="s">
        <v>342</v>
      </c>
      <c r="M550">
        <v>0</v>
      </c>
      <c r="N550" t="s">
        <v>283</v>
      </c>
      <c r="O550" t="s">
        <v>284</v>
      </c>
      <c r="P550" t="s">
        <v>284</v>
      </c>
    </row>
    <row r="551" spans="1:16" x14ac:dyDescent="0.25">
      <c r="A551" t="s">
        <v>276</v>
      </c>
      <c r="B551" t="s">
        <v>799</v>
      </c>
      <c r="C551" t="s">
        <v>800</v>
      </c>
      <c r="E551">
        <v>2</v>
      </c>
      <c r="F551" t="s">
        <v>801</v>
      </c>
      <c r="G551" t="s">
        <v>789</v>
      </c>
      <c r="H551" t="s">
        <v>799</v>
      </c>
      <c r="I551" t="s">
        <v>792</v>
      </c>
      <c r="J551" t="s">
        <v>281</v>
      </c>
      <c r="K551">
        <v>0</v>
      </c>
      <c r="L551" t="s">
        <v>282</v>
      </c>
      <c r="M551">
        <v>0</v>
      </c>
      <c r="N551" t="s">
        <v>283</v>
      </c>
      <c r="O551" t="s">
        <v>284</v>
      </c>
      <c r="P551" t="s">
        <v>284</v>
      </c>
    </row>
    <row r="553" spans="1:16" x14ac:dyDescent="0.25">
      <c r="A553" t="s">
        <v>276</v>
      </c>
      <c r="B553" t="s">
        <v>964</v>
      </c>
      <c r="C553" t="s">
        <v>963</v>
      </c>
      <c r="E553">
        <v>2</v>
      </c>
      <c r="F553" t="s">
        <v>501</v>
      </c>
      <c r="G553" t="s">
        <v>799</v>
      </c>
      <c r="H553" t="s">
        <v>500</v>
      </c>
      <c r="I553" t="s">
        <v>792</v>
      </c>
      <c r="J553" t="s">
        <v>502</v>
      </c>
      <c r="K553">
        <v>0</v>
      </c>
      <c r="L553" t="s">
        <v>282</v>
      </c>
      <c r="M553">
        <v>0</v>
      </c>
      <c r="N553" t="s">
        <v>283</v>
      </c>
      <c r="O553" t="s">
        <v>288</v>
      </c>
      <c r="P553" t="s">
        <v>284</v>
      </c>
    </row>
    <row r="554" spans="1:16" x14ac:dyDescent="0.25">
      <c r="A554" t="s">
        <v>276</v>
      </c>
      <c r="B554" t="s">
        <v>359</v>
      </c>
      <c r="C554" t="s">
        <v>167</v>
      </c>
      <c r="E554">
        <v>3</v>
      </c>
      <c r="F554" t="s">
        <v>360</v>
      </c>
      <c r="G554" t="s">
        <v>799</v>
      </c>
      <c r="H554" t="s">
        <v>359</v>
      </c>
      <c r="I554" t="s">
        <v>792</v>
      </c>
      <c r="J554" t="s">
        <v>361</v>
      </c>
      <c r="K554">
        <v>0</v>
      </c>
      <c r="L554" t="s">
        <v>282</v>
      </c>
      <c r="M554">
        <v>0</v>
      </c>
      <c r="N554" t="s">
        <v>300</v>
      </c>
      <c r="O554" t="s">
        <v>288</v>
      </c>
      <c r="P554" t="s">
        <v>284</v>
      </c>
    </row>
    <row r="555" spans="1:16" x14ac:dyDescent="0.25">
      <c r="A555" t="s">
        <v>276</v>
      </c>
      <c r="B555" t="s">
        <v>362</v>
      </c>
      <c r="C555" t="s">
        <v>168</v>
      </c>
      <c r="E555">
        <v>4</v>
      </c>
      <c r="F555" t="s">
        <v>363</v>
      </c>
      <c r="G555" t="s">
        <v>799</v>
      </c>
      <c r="H555" t="s">
        <v>362</v>
      </c>
      <c r="I555" t="s">
        <v>792</v>
      </c>
      <c r="J555" t="s">
        <v>361</v>
      </c>
      <c r="K555">
        <v>0</v>
      </c>
      <c r="L555" t="s">
        <v>282</v>
      </c>
      <c r="M555">
        <v>0</v>
      </c>
      <c r="N555" t="s">
        <v>300</v>
      </c>
      <c r="O555" t="s">
        <v>288</v>
      </c>
      <c r="P555" t="s">
        <v>284</v>
      </c>
    </row>
    <row r="556" spans="1:16" x14ac:dyDescent="0.25">
      <c r="A556" t="s">
        <v>276</v>
      </c>
      <c r="B556" t="s">
        <v>364</v>
      </c>
      <c r="C556" t="s">
        <v>169</v>
      </c>
      <c r="E556">
        <v>5</v>
      </c>
      <c r="F556" t="s">
        <v>365</v>
      </c>
      <c r="G556" t="s">
        <v>799</v>
      </c>
      <c r="H556" t="s">
        <v>364</v>
      </c>
      <c r="I556" t="s">
        <v>792</v>
      </c>
      <c r="J556" t="s">
        <v>361</v>
      </c>
      <c r="K556">
        <v>0</v>
      </c>
      <c r="L556" t="s">
        <v>282</v>
      </c>
      <c r="M556">
        <v>0</v>
      </c>
      <c r="N556" t="s">
        <v>300</v>
      </c>
      <c r="O556" t="s">
        <v>288</v>
      </c>
      <c r="P556" t="s">
        <v>284</v>
      </c>
    </row>
    <row r="557" spans="1:16" x14ac:dyDescent="0.25">
      <c r="A557" t="s">
        <v>276</v>
      </c>
      <c r="B557" t="s">
        <v>371</v>
      </c>
      <c r="C557" t="s">
        <v>372</v>
      </c>
      <c r="E557">
        <v>8</v>
      </c>
      <c r="F557" t="s">
        <v>373</v>
      </c>
      <c r="G557" t="s">
        <v>799</v>
      </c>
      <c r="H557" t="s">
        <v>371</v>
      </c>
      <c r="I557" t="s">
        <v>792</v>
      </c>
      <c r="J557" t="s">
        <v>281</v>
      </c>
      <c r="K557">
        <v>0</v>
      </c>
      <c r="L557" t="s">
        <v>282</v>
      </c>
      <c r="M557">
        <v>0</v>
      </c>
      <c r="N557" t="s">
        <v>283</v>
      </c>
      <c r="O557" t="s">
        <v>284</v>
      </c>
      <c r="P557" t="s">
        <v>284</v>
      </c>
    </row>
    <row r="558" spans="1:16" x14ac:dyDescent="0.25">
      <c r="A558" t="s">
        <v>276</v>
      </c>
      <c r="B558" t="s">
        <v>374</v>
      </c>
      <c r="C558" t="s">
        <v>172</v>
      </c>
      <c r="E558">
        <v>1</v>
      </c>
      <c r="F558" t="s">
        <v>375</v>
      </c>
      <c r="G558" t="s">
        <v>371</v>
      </c>
      <c r="H558" t="s">
        <v>374</v>
      </c>
      <c r="I558" t="s">
        <v>792</v>
      </c>
      <c r="J558" t="s">
        <v>376</v>
      </c>
      <c r="K558">
        <v>0</v>
      </c>
      <c r="L558" t="s">
        <v>282</v>
      </c>
      <c r="M558">
        <v>0</v>
      </c>
      <c r="N558" t="s">
        <v>300</v>
      </c>
      <c r="O558" t="s">
        <v>288</v>
      </c>
      <c r="P558" t="s">
        <v>284</v>
      </c>
    </row>
    <row r="559" spans="1:16" x14ac:dyDescent="0.25">
      <c r="A559" t="s">
        <v>276</v>
      </c>
      <c r="B559" t="s">
        <v>377</v>
      </c>
      <c r="C559" t="s">
        <v>173</v>
      </c>
      <c r="E559">
        <v>2</v>
      </c>
      <c r="F559" t="s">
        <v>378</v>
      </c>
      <c r="G559" t="s">
        <v>371</v>
      </c>
      <c r="H559" t="s">
        <v>377</v>
      </c>
      <c r="I559" t="s">
        <v>792</v>
      </c>
      <c r="J559" t="s">
        <v>376</v>
      </c>
      <c r="K559">
        <v>0</v>
      </c>
      <c r="L559" t="s">
        <v>282</v>
      </c>
      <c r="M559">
        <v>0</v>
      </c>
      <c r="N559" t="s">
        <v>300</v>
      </c>
      <c r="O559" t="s">
        <v>288</v>
      </c>
      <c r="P559" t="s">
        <v>284</v>
      </c>
    </row>
    <row r="560" spans="1:16" x14ac:dyDescent="0.25">
      <c r="A560" t="s">
        <v>276</v>
      </c>
      <c r="B560" t="s">
        <v>379</v>
      </c>
      <c r="C560" t="s">
        <v>380</v>
      </c>
      <c r="E560">
        <v>3</v>
      </c>
      <c r="F560" t="s">
        <v>381</v>
      </c>
      <c r="G560" t="s">
        <v>371</v>
      </c>
      <c r="H560" t="s">
        <v>379</v>
      </c>
      <c r="I560" t="s">
        <v>792</v>
      </c>
      <c r="J560" t="s">
        <v>376</v>
      </c>
      <c r="K560">
        <v>0</v>
      </c>
      <c r="L560" t="s">
        <v>282</v>
      </c>
      <c r="M560">
        <v>0</v>
      </c>
      <c r="N560" t="s">
        <v>300</v>
      </c>
      <c r="O560" t="s">
        <v>288</v>
      </c>
      <c r="P560" t="s">
        <v>284</v>
      </c>
    </row>
    <row r="561" spans="1:16" x14ac:dyDescent="0.25">
      <c r="A561" t="s">
        <v>276</v>
      </c>
      <c r="B561" t="s">
        <v>384</v>
      </c>
      <c r="C561" t="s">
        <v>176</v>
      </c>
      <c r="E561">
        <v>9</v>
      </c>
      <c r="F561" t="s">
        <v>385</v>
      </c>
      <c r="G561" t="s">
        <v>799</v>
      </c>
      <c r="H561" t="s">
        <v>384</v>
      </c>
      <c r="I561" t="s">
        <v>792</v>
      </c>
      <c r="J561" t="s">
        <v>361</v>
      </c>
      <c r="K561">
        <v>0</v>
      </c>
      <c r="L561" t="s">
        <v>282</v>
      </c>
      <c r="M561">
        <v>0</v>
      </c>
      <c r="N561" t="s">
        <v>300</v>
      </c>
      <c r="O561" t="s">
        <v>288</v>
      </c>
      <c r="P561" t="s">
        <v>284</v>
      </c>
    </row>
    <row r="562" spans="1:16" x14ac:dyDescent="0.25">
      <c r="A562" t="s">
        <v>276</v>
      </c>
      <c r="B562" t="s">
        <v>392</v>
      </c>
      <c r="C562" t="s">
        <v>393</v>
      </c>
      <c r="E562">
        <v>13</v>
      </c>
      <c r="F562" t="s">
        <v>394</v>
      </c>
      <c r="G562" t="s">
        <v>799</v>
      </c>
      <c r="H562" t="s">
        <v>392</v>
      </c>
      <c r="I562" t="s">
        <v>792</v>
      </c>
      <c r="J562" t="s">
        <v>281</v>
      </c>
      <c r="K562">
        <v>0</v>
      </c>
      <c r="L562" t="s">
        <v>282</v>
      </c>
      <c r="M562">
        <v>0</v>
      </c>
      <c r="N562" t="s">
        <v>283</v>
      </c>
      <c r="O562" t="s">
        <v>284</v>
      </c>
      <c r="P562" t="s">
        <v>284</v>
      </c>
    </row>
    <row r="563" spans="1:16" x14ac:dyDescent="0.25">
      <c r="A563" t="s">
        <v>276</v>
      </c>
      <c r="B563" t="s">
        <v>395</v>
      </c>
      <c r="C563" t="s">
        <v>180</v>
      </c>
      <c r="E563">
        <v>1</v>
      </c>
      <c r="F563" t="s">
        <v>396</v>
      </c>
      <c r="G563" t="s">
        <v>392</v>
      </c>
      <c r="H563" t="s">
        <v>395</v>
      </c>
      <c r="I563" t="s">
        <v>792</v>
      </c>
      <c r="J563" t="s">
        <v>361</v>
      </c>
      <c r="K563">
        <v>0</v>
      </c>
      <c r="L563" t="s">
        <v>282</v>
      </c>
      <c r="M563">
        <v>0</v>
      </c>
      <c r="N563" t="s">
        <v>300</v>
      </c>
      <c r="O563" t="s">
        <v>288</v>
      </c>
      <c r="P563" t="s">
        <v>284</v>
      </c>
    </row>
    <row r="564" spans="1:16" x14ac:dyDescent="0.25">
      <c r="A564" t="s">
        <v>276</v>
      </c>
      <c r="B564" t="s">
        <v>397</v>
      </c>
      <c r="C564" t="s">
        <v>181</v>
      </c>
      <c r="E564">
        <v>2</v>
      </c>
      <c r="F564" t="s">
        <v>482</v>
      </c>
      <c r="G564" t="s">
        <v>392</v>
      </c>
      <c r="H564" t="s">
        <v>397</v>
      </c>
      <c r="I564" t="s">
        <v>792</v>
      </c>
      <c r="J564" t="s">
        <v>370</v>
      </c>
      <c r="K564">
        <v>0</v>
      </c>
      <c r="L564" t="s">
        <v>282</v>
      </c>
      <c r="M564">
        <v>0</v>
      </c>
      <c r="N564" t="s">
        <v>300</v>
      </c>
      <c r="O564" t="s">
        <v>288</v>
      </c>
      <c r="P564" t="s">
        <v>284</v>
      </c>
    </row>
    <row r="565" spans="1:16" x14ac:dyDescent="0.25">
      <c r="A565" t="s">
        <v>276</v>
      </c>
      <c r="B565" t="s">
        <v>399</v>
      </c>
      <c r="C565" t="s">
        <v>400</v>
      </c>
      <c r="E565">
        <v>14</v>
      </c>
      <c r="F565" t="s">
        <v>401</v>
      </c>
      <c r="G565" t="s">
        <v>799</v>
      </c>
      <c r="H565" t="s">
        <v>399</v>
      </c>
      <c r="I565" t="s">
        <v>792</v>
      </c>
      <c r="J565" t="s">
        <v>281</v>
      </c>
      <c r="K565">
        <v>0</v>
      </c>
      <c r="L565" t="s">
        <v>282</v>
      </c>
      <c r="M565">
        <v>0</v>
      </c>
      <c r="N565" t="s">
        <v>283</v>
      </c>
      <c r="O565" t="s">
        <v>284</v>
      </c>
      <c r="P565" t="s">
        <v>284</v>
      </c>
    </row>
    <row r="566" spans="1:16" x14ac:dyDescent="0.25">
      <c r="A566" t="s">
        <v>276</v>
      </c>
      <c r="B566" t="s">
        <v>402</v>
      </c>
      <c r="C566" t="s">
        <v>182</v>
      </c>
      <c r="E566">
        <v>1</v>
      </c>
      <c r="F566" t="s">
        <v>403</v>
      </c>
      <c r="G566" t="s">
        <v>399</v>
      </c>
      <c r="H566" t="s">
        <v>402</v>
      </c>
      <c r="I566" t="s">
        <v>792</v>
      </c>
      <c r="J566" t="s">
        <v>361</v>
      </c>
      <c r="K566">
        <v>0</v>
      </c>
      <c r="L566" t="s">
        <v>282</v>
      </c>
      <c r="M566">
        <v>0</v>
      </c>
      <c r="N566" t="s">
        <v>300</v>
      </c>
      <c r="O566" t="s">
        <v>288</v>
      </c>
      <c r="P566" t="s">
        <v>284</v>
      </c>
    </row>
    <row r="567" spans="1:16" x14ac:dyDescent="0.25">
      <c r="A567" t="s">
        <v>276</v>
      </c>
      <c r="B567" t="s">
        <v>404</v>
      </c>
      <c r="C567" t="s">
        <v>183</v>
      </c>
      <c r="E567">
        <v>2</v>
      </c>
      <c r="F567" t="s">
        <v>405</v>
      </c>
      <c r="G567" t="s">
        <v>399</v>
      </c>
      <c r="H567" t="s">
        <v>404</v>
      </c>
      <c r="I567" t="s">
        <v>792</v>
      </c>
      <c r="J567" t="s">
        <v>370</v>
      </c>
      <c r="K567">
        <v>0</v>
      </c>
      <c r="L567" t="s">
        <v>282</v>
      </c>
      <c r="M567">
        <v>0</v>
      </c>
      <c r="N567" t="s">
        <v>300</v>
      </c>
      <c r="O567" t="s">
        <v>288</v>
      </c>
      <c r="P567" t="s">
        <v>284</v>
      </c>
    </row>
    <row r="568" spans="1:16" x14ac:dyDescent="0.25">
      <c r="A568" t="s">
        <v>276</v>
      </c>
      <c r="B568" t="s">
        <v>406</v>
      </c>
      <c r="C568" t="s">
        <v>184</v>
      </c>
      <c r="E568">
        <v>15</v>
      </c>
      <c r="F568" t="s">
        <v>407</v>
      </c>
      <c r="G568" t="s">
        <v>799</v>
      </c>
      <c r="H568" t="s">
        <v>406</v>
      </c>
      <c r="I568" t="s">
        <v>792</v>
      </c>
      <c r="J568" t="s">
        <v>361</v>
      </c>
      <c r="K568">
        <v>0</v>
      </c>
      <c r="L568" t="s">
        <v>282</v>
      </c>
      <c r="M568">
        <v>0</v>
      </c>
      <c r="N568" t="s">
        <v>300</v>
      </c>
      <c r="O568" t="s">
        <v>288</v>
      </c>
      <c r="P568" t="s">
        <v>284</v>
      </c>
    </row>
    <row r="569" spans="1:16" x14ac:dyDescent="0.25">
      <c r="A569" t="s">
        <v>276</v>
      </c>
      <c r="B569" t="s">
        <v>802</v>
      </c>
      <c r="C569" t="s">
        <v>803</v>
      </c>
      <c r="F569" t="s">
        <v>804</v>
      </c>
      <c r="I569" t="s">
        <v>805</v>
      </c>
      <c r="J569" t="s">
        <v>281</v>
      </c>
      <c r="K569">
        <v>0</v>
      </c>
      <c r="L569" t="s">
        <v>282</v>
      </c>
      <c r="M569">
        <v>0</v>
      </c>
      <c r="N569" t="s">
        <v>283</v>
      </c>
      <c r="O569" t="s">
        <v>284</v>
      </c>
      <c r="P569" t="s">
        <v>284</v>
      </c>
    </row>
    <row r="570" spans="1:16" x14ac:dyDescent="0.25">
      <c r="A570" t="s">
        <v>276</v>
      </c>
      <c r="B570" t="s">
        <v>806</v>
      </c>
      <c r="C570" t="s">
        <v>807</v>
      </c>
      <c r="E570">
        <v>1</v>
      </c>
      <c r="F570" t="s">
        <v>808</v>
      </c>
      <c r="G570" t="s">
        <v>802</v>
      </c>
      <c r="H570" t="s">
        <v>806</v>
      </c>
      <c r="I570" t="s">
        <v>805</v>
      </c>
      <c r="J570" t="s">
        <v>281</v>
      </c>
      <c r="K570">
        <v>0</v>
      </c>
      <c r="L570" t="s">
        <v>338</v>
      </c>
      <c r="M570">
        <v>0</v>
      </c>
      <c r="N570" t="s">
        <v>283</v>
      </c>
      <c r="O570" t="s">
        <v>284</v>
      </c>
      <c r="P570" t="s">
        <v>284</v>
      </c>
    </row>
    <row r="571" spans="1:16" x14ac:dyDescent="0.25">
      <c r="A571" t="s">
        <v>276</v>
      </c>
      <c r="B571" t="s">
        <v>809</v>
      </c>
      <c r="C571" t="s">
        <v>810</v>
      </c>
      <c r="E571">
        <v>1</v>
      </c>
      <c r="F571" t="s">
        <v>811</v>
      </c>
      <c r="G571" t="s">
        <v>806</v>
      </c>
      <c r="H571" t="s">
        <v>809</v>
      </c>
      <c r="I571" t="s">
        <v>805</v>
      </c>
      <c r="J571" t="s">
        <v>281</v>
      </c>
      <c r="K571">
        <v>0</v>
      </c>
      <c r="L571" t="s">
        <v>342</v>
      </c>
      <c r="M571">
        <v>0</v>
      </c>
      <c r="N571" t="s">
        <v>283</v>
      </c>
      <c r="O571" t="s">
        <v>284</v>
      </c>
      <c r="P571" t="s">
        <v>284</v>
      </c>
    </row>
    <row r="572" spans="1:16" x14ac:dyDescent="0.25">
      <c r="A572" t="s">
        <v>276</v>
      </c>
      <c r="B572" t="s">
        <v>812</v>
      </c>
      <c r="C572" t="s">
        <v>813</v>
      </c>
      <c r="E572">
        <v>2</v>
      </c>
      <c r="F572" t="s">
        <v>814</v>
      </c>
      <c r="G572" t="s">
        <v>802</v>
      </c>
      <c r="H572" t="s">
        <v>812</v>
      </c>
      <c r="I572" t="s">
        <v>805</v>
      </c>
      <c r="J572" t="s">
        <v>281</v>
      </c>
      <c r="K572">
        <v>0</v>
      </c>
      <c r="L572" t="s">
        <v>282</v>
      </c>
      <c r="M572">
        <v>0</v>
      </c>
      <c r="N572" t="s">
        <v>283</v>
      </c>
      <c r="O572" t="s">
        <v>284</v>
      </c>
      <c r="P572" t="s">
        <v>284</v>
      </c>
    </row>
    <row r="573" spans="1:16" x14ac:dyDescent="0.25">
      <c r="A573" t="s">
        <v>276</v>
      </c>
      <c r="B573" t="s">
        <v>815</v>
      </c>
      <c r="C573" t="s">
        <v>534</v>
      </c>
      <c r="E573">
        <v>1</v>
      </c>
      <c r="F573" t="s">
        <v>816</v>
      </c>
      <c r="G573" t="s">
        <v>812</v>
      </c>
      <c r="H573" t="s">
        <v>815</v>
      </c>
      <c r="I573" t="s">
        <v>805</v>
      </c>
      <c r="J573" t="s">
        <v>968</v>
      </c>
      <c r="K573">
        <v>0</v>
      </c>
      <c r="L573" t="s">
        <v>282</v>
      </c>
      <c r="M573">
        <v>0</v>
      </c>
      <c r="N573" t="s">
        <v>283</v>
      </c>
      <c r="O573" t="s">
        <v>284</v>
      </c>
      <c r="P573" t="s">
        <v>284</v>
      </c>
    </row>
    <row r="575" spans="1:16" x14ac:dyDescent="0.25">
      <c r="A575" t="s">
        <v>276</v>
      </c>
      <c r="B575" t="s">
        <v>964</v>
      </c>
      <c r="C575" t="s">
        <v>963</v>
      </c>
      <c r="E575">
        <v>3</v>
      </c>
      <c r="F575" t="s">
        <v>501</v>
      </c>
      <c r="G575" t="s">
        <v>812</v>
      </c>
      <c r="H575" t="s">
        <v>500</v>
      </c>
      <c r="I575" t="s">
        <v>805</v>
      </c>
      <c r="J575" t="s">
        <v>502</v>
      </c>
      <c r="K575">
        <v>0</v>
      </c>
      <c r="L575" t="s">
        <v>282</v>
      </c>
      <c r="M575">
        <v>0</v>
      </c>
      <c r="N575" t="s">
        <v>283</v>
      </c>
      <c r="O575" t="s">
        <v>288</v>
      </c>
      <c r="P575" t="s">
        <v>284</v>
      </c>
    </row>
    <row r="576" spans="1:16" x14ac:dyDescent="0.25">
      <c r="A576" t="s">
        <v>276</v>
      </c>
      <c r="B576" t="s">
        <v>359</v>
      </c>
      <c r="C576" t="s">
        <v>167</v>
      </c>
      <c r="E576">
        <v>4</v>
      </c>
      <c r="F576" t="s">
        <v>360</v>
      </c>
      <c r="G576" t="s">
        <v>812</v>
      </c>
      <c r="H576" t="s">
        <v>359</v>
      </c>
      <c r="I576" t="s">
        <v>805</v>
      </c>
      <c r="J576" t="s">
        <v>361</v>
      </c>
      <c r="K576">
        <v>0</v>
      </c>
      <c r="L576" t="s">
        <v>282</v>
      </c>
      <c r="M576">
        <v>0</v>
      </c>
      <c r="N576" t="s">
        <v>300</v>
      </c>
      <c r="O576" t="s">
        <v>288</v>
      </c>
      <c r="P576" t="s">
        <v>284</v>
      </c>
    </row>
    <row r="577" spans="1:16" x14ac:dyDescent="0.25">
      <c r="A577" t="s">
        <v>276</v>
      </c>
      <c r="B577" t="s">
        <v>362</v>
      </c>
      <c r="C577" t="s">
        <v>168</v>
      </c>
      <c r="E577">
        <v>5</v>
      </c>
      <c r="F577" t="s">
        <v>363</v>
      </c>
      <c r="G577" t="s">
        <v>812</v>
      </c>
      <c r="H577" t="s">
        <v>362</v>
      </c>
      <c r="I577" t="s">
        <v>805</v>
      </c>
      <c r="J577" t="s">
        <v>361</v>
      </c>
      <c r="K577">
        <v>0</v>
      </c>
      <c r="L577" t="s">
        <v>282</v>
      </c>
      <c r="M577">
        <v>0</v>
      </c>
      <c r="N577" t="s">
        <v>300</v>
      </c>
      <c r="O577" t="s">
        <v>288</v>
      </c>
      <c r="P577" t="s">
        <v>284</v>
      </c>
    </row>
    <row r="578" spans="1:16" x14ac:dyDescent="0.25">
      <c r="A578" t="s">
        <v>276</v>
      </c>
      <c r="B578" t="s">
        <v>364</v>
      </c>
      <c r="C578" t="s">
        <v>169</v>
      </c>
      <c r="E578">
        <v>6</v>
      </c>
      <c r="F578" t="s">
        <v>365</v>
      </c>
      <c r="G578" t="s">
        <v>812</v>
      </c>
      <c r="H578" t="s">
        <v>364</v>
      </c>
      <c r="I578" t="s">
        <v>805</v>
      </c>
      <c r="J578" t="s">
        <v>361</v>
      </c>
      <c r="K578">
        <v>0</v>
      </c>
      <c r="L578" t="s">
        <v>282</v>
      </c>
      <c r="M578">
        <v>0</v>
      </c>
      <c r="N578" t="s">
        <v>300</v>
      </c>
      <c r="O578" t="s">
        <v>288</v>
      </c>
      <c r="P578" t="s">
        <v>284</v>
      </c>
    </row>
    <row r="579" spans="1:16" x14ac:dyDescent="0.25">
      <c r="A579" t="s">
        <v>276</v>
      </c>
      <c r="B579" t="s">
        <v>371</v>
      </c>
      <c r="C579" t="s">
        <v>372</v>
      </c>
      <c r="E579">
        <v>9</v>
      </c>
      <c r="F579" t="s">
        <v>373</v>
      </c>
      <c r="G579" t="s">
        <v>812</v>
      </c>
      <c r="H579" t="s">
        <v>371</v>
      </c>
      <c r="I579" t="s">
        <v>805</v>
      </c>
      <c r="J579" t="s">
        <v>281</v>
      </c>
      <c r="K579">
        <v>0</v>
      </c>
      <c r="L579" t="s">
        <v>282</v>
      </c>
      <c r="M579">
        <v>0</v>
      </c>
      <c r="N579" t="s">
        <v>283</v>
      </c>
      <c r="O579" t="s">
        <v>284</v>
      </c>
      <c r="P579" t="s">
        <v>284</v>
      </c>
    </row>
    <row r="580" spans="1:16" x14ac:dyDescent="0.25">
      <c r="A580" t="s">
        <v>276</v>
      </c>
      <c r="B580" t="s">
        <v>374</v>
      </c>
      <c r="C580" t="s">
        <v>172</v>
      </c>
      <c r="E580">
        <v>1</v>
      </c>
      <c r="F580" t="s">
        <v>375</v>
      </c>
      <c r="G580" t="s">
        <v>371</v>
      </c>
      <c r="H580" t="s">
        <v>374</v>
      </c>
      <c r="I580" t="s">
        <v>805</v>
      </c>
      <c r="J580" t="s">
        <v>376</v>
      </c>
      <c r="K580">
        <v>0</v>
      </c>
      <c r="L580" t="s">
        <v>282</v>
      </c>
      <c r="M580">
        <v>0</v>
      </c>
      <c r="N580" t="s">
        <v>300</v>
      </c>
      <c r="O580" t="s">
        <v>288</v>
      </c>
      <c r="P580" t="s">
        <v>284</v>
      </c>
    </row>
    <row r="581" spans="1:16" x14ac:dyDescent="0.25">
      <c r="A581" t="s">
        <v>276</v>
      </c>
      <c r="B581" t="s">
        <v>377</v>
      </c>
      <c r="C581" t="s">
        <v>173</v>
      </c>
      <c r="E581">
        <v>2</v>
      </c>
      <c r="F581" t="s">
        <v>378</v>
      </c>
      <c r="G581" t="s">
        <v>371</v>
      </c>
      <c r="H581" t="s">
        <v>377</v>
      </c>
      <c r="I581" t="s">
        <v>805</v>
      </c>
      <c r="J581" t="s">
        <v>376</v>
      </c>
      <c r="K581">
        <v>0</v>
      </c>
      <c r="L581" t="s">
        <v>282</v>
      </c>
      <c r="M581">
        <v>0</v>
      </c>
      <c r="N581" t="s">
        <v>300</v>
      </c>
      <c r="O581" t="s">
        <v>288</v>
      </c>
      <c r="P581" t="s">
        <v>284</v>
      </c>
    </row>
    <row r="582" spans="1:16" x14ac:dyDescent="0.25">
      <c r="A582" t="s">
        <v>276</v>
      </c>
      <c r="B582" t="s">
        <v>379</v>
      </c>
      <c r="C582" t="s">
        <v>380</v>
      </c>
      <c r="E582">
        <v>3</v>
      </c>
      <c r="F582" t="s">
        <v>381</v>
      </c>
      <c r="G582" t="s">
        <v>371</v>
      </c>
      <c r="H582" t="s">
        <v>379</v>
      </c>
      <c r="I582" t="s">
        <v>805</v>
      </c>
      <c r="J582" t="s">
        <v>376</v>
      </c>
      <c r="K582">
        <v>0</v>
      </c>
      <c r="L582" t="s">
        <v>282</v>
      </c>
      <c r="M582">
        <v>0</v>
      </c>
      <c r="N582" t="s">
        <v>300</v>
      </c>
      <c r="O582" t="s">
        <v>288</v>
      </c>
      <c r="P582" t="s">
        <v>284</v>
      </c>
    </row>
    <row r="583" spans="1:16" x14ac:dyDescent="0.25">
      <c r="A583" t="s">
        <v>276</v>
      </c>
      <c r="B583" t="s">
        <v>384</v>
      </c>
      <c r="C583" t="s">
        <v>176</v>
      </c>
      <c r="E583">
        <v>10</v>
      </c>
      <c r="F583" t="s">
        <v>385</v>
      </c>
      <c r="G583" t="s">
        <v>812</v>
      </c>
      <c r="H583" t="s">
        <v>384</v>
      </c>
      <c r="I583" t="s">
        <v>805</v>
      </c>
      <c r="J583" t="s">
        <v>361</v>
      </c>
      <c r="K583">
        <v>0</v>
      </c>
      <c r="L583" t="s">
        <v>282</v>
      </c>
      <c r="M583">
        <v>0</v>
      </c>
      <c r="N583" t="s">
        <v>300</v>
      </c>
      <c r="O583" t="s">
        <v>288</v>
      </c>
      <c r="P583" t="s">
        <v>284</v>
      </c>
    </row>
    <row r="584" spans="1:16" x14ac:dyDescent="0.25">
      <c r="A584" t="s">
        <v>276</v>
      </c>
      <c r="B584" t="s">
        <v>392</v>
      </c>
      <c r="C584" t="s">
        <v>393</v>
      </c>
      <c r="E584">
        <v>14</v>
      </c>
      <c r="F584" t="s">
        <v>394</v>
      </c>
      <c r="G584" t="s">
        <v>812</v>
      </c>
      <c r="H584" t="s">
        <v>392</v>
      </c>
      <c r="I584" t="s">
        <v>805</v>
      </c>
      <c r="J584" t="s">
        <v>281</v>
      </c>
      <c r="K584">
        <v>0</v>
      </c>
      <c r="L584" t="s">
        <v>282</v>
      </c>
      <c r="M584">
        <v>0</v>
      </c>
      <c r="N584" t="s">
        <v>283</v>
      </c>
      <c r="O584" t="s">
        <v>284</v>
      </c>
      <c r="P584" t="s">
        <v>284</v>
      </c>
    </row>
    <row r="585" spans="1:16" x14ac:dyDescent="0.25">
      <c r="A585" t="s">
        <v>276</v>
      </c>
      <c r="B585" t="s">
        <v>395</v>
      </c>
      <c r="C585" t="s">
        <v>180</v>
      </c>
      <c r="E585">
        <v>1</v>
      </c>
      <c r="F585" t="s">
        <v>396</v>
      </c>
      <c r="G585" t="s">
        <v>392</v>
      </c>
      <c r="H585" t="s">
        <v>395</v>
      </c>
      <c r="I585" t="s">
        <v>805</v>
      </c>
      <c r="J585" t="s">
        <v>361</v>
      </c>
      <c r="K585">
        <v>0</v>
      </c>
      <c r="L585" t="s">
        <v>282</v>
      </c>
      <c r="M585">
        <v>0</v>
      </c>
      <c r="N585" t="s">
        <v>300</v>
      </c>
      <c r="O585" t="s">
        <v>288</v>
      </c>
      <c r="P585" t="s">
        <v>284</v>
      </c>
    </row>
    <row r="586" spans="1:16" x14ac:dyDescent="0.25">
      <c r="A586" t="s">
        <v>276</v>
      </c>
      <c r="B586" t="s">
        <v>397</v>
      </c>
      <c r="C586" t="s">
        <v>181</v>
      </c>
      <c r="E586">
        <v>2</v>
      </c>
      <c r="F586" t="s">
        <v>482</v>
      </c>
      <c r="G586" t="s">
        <v>392</v>
      </c>
      <c r="H586" t="s">
        <v>397</v>
      </c>
      <c r="I586" t="s">
        <v>805</v>
      </c>
      <c r="J586" t="s">
        <v>370</v>
      </c>
      <c r="K586">
        <v>0</v>
      </c>
      <c r="L586" t="s">
        <v>282</v>
      </c>
      <c r="M586">
        <v>0</v>
      </c>
      <c r="N586" t="s">
        <v>300</v>
      </c>
      <c r="O586" t="s">
        <v>288</v>
      </c>
      <c r="P586" t="s">
        <v>284</v>
      </c>
    </row>
    <row r="587" spans="1:16" x14ac:dyDescent="0.25">
      <c r="A587" t="s">
        <v>276</v>
      </c>
      <c r="B587" t="s">
        <v>399</v>
      </c>
      <c r="C587" t="s">
        <v>400</v>
      </c>
      <c r="E587">
        <v>15</v>
      </c>
      <c r="F587" t="s">
        <v>401</v>
      </c>
      <c r="G587" t="s">
        <v>812</v>
      </c>
      <c r="H587" t="s">
        <v>399</v>
      </c>
      <c r="I587" t="s">
        <v>805</v>
      </c>
      <c r="J587" t="s">
        <v>281</v>
      </c>
      <c r="K587">
        <v>0</v>
      </c>
      <c r="L587" t="s">
        <v>282</v>
      </c>
      <c r="M587">
        <v>0</v>
      </c>
      <c r="N587" t="s">
        <v>283</v>
      </c>
      <c r="O587" t="s">
        <v>284</v>
      </c>
      <c r="P587" t="s">
        <v>284</v>
      </c>
    </row>
    <row r="588" spans="1:16" x14ac:dyDescent="0.25">
      <c r="A588" t="s">
        <v>276</v>
      </c>
      <c r="B588" t="s">
        <v>402</v>
      </c>
      <c r="C588" t="s">
        <v>182</v>
      </c>
      <c r="E588">
        <v>1</v>
      </c>
      <c r="F588" t="s">
        <v>403</v>
      </c>
      <c r="G588" t="s">
        <v>399</v>
      </c>
      <c r="H588" t="s">
        <v>402</v>
      </c>
      <c r="I588" t="s">
        <v>805</v>
      </c>
      <c r="J588" t="s">
        <v>361</v>
      </c>
      <c r="K588">
        <v>0</v>
      </c>
      <c r="L588" t="s">
        <v>282</v>
      </c>
      <c r="M588">
        <v>0</v>
      </c>
      <c r="N588" t="s">
        <v>300</v>
      </c>
      <c r="O588" t="s">
        <v>288</v>
      </c>
      <c r="P588" t="s">
        <v>284</v>
      </c>
    </row>
    <row r="589" spans="1:16" x14ac:dyDescent="0.25">
      <c r="A589" t="s">
        <v>276</v>
      </c>
      <c r="B589" t="s">
        <v>404</v>
      </c>
      <c r="C589" t="s">
        <v>183</v>
      </c>
      <c r="E589">
        <v>2</v>
      </c>
      <c r="F589" t="s">
        <v>405</v>
      </c>
      <c r="G589" t="s">
        <v>399</v>
      </c>
      <c r="H589" t="s">
        <v>404</v>
      </c>
      <c r="I589" t="s">
        <v>805</v>
      </c>
      <c r="J589" t="s">
        <v>370</v>
      </c>
      <c r="K589">
        <v>0</v>
      </c>
      <c r="L589" t="s">
        <v>282</v>
      </c>
      <c r="M589">
        <v>0</v>
      </c>
      <c r="N589" t="s">
        <v>300</v>
      </c>
      <c r="O589" t="s">
        <v>288</v>
      </c>
      <c r="P589" t="s">
        <v>284</v>
      </c>
    </row>
    <row r="590" spans="1:16" x14ac:dyDescent="0.25">
      <c r="A590" t="s">
        <v>276</v>
      </c>
      <c r="B590" t="s">
        <v>406</v>
      </c>
      <c r="C590" t="s">
        <v>184</v>
      </c>
      <c r="E590">
        <v>16</v>
      </c>
      <c r="F590" t="s">
        <v>407</v>
      </c>
      <c r="G590" t="s">
        <v>812</v>
      </c>
      <c r="H590" t="s">
        <v>406</v>
      </c>
      <c r="I590" t="s">
        <v>805</v>
      </c>
      <c r="J590" t="s">
        <v>361</v>
      </c>
      <c r="K590">
        <v>0</v>
      </c>
      <c r="L590" t="s">
        <v>282</v>
      </c>
      <c r="M590">
        <v>0</v>
      </c>
      <c r="N590" t="s">
        <v>300</v>
      </c>
      <c r="O590" t="s">
        <v>288</v>
      </c>
      <c r="P590" t="s">
        <v>284</v>
      </c>
    </row>
    <row r="591" spans="1:16" x14ac:dyDescent="0.25">
      <c r="A591" t="s">
        <v>276</v>
      </c>
      <c r="B591" t="s">
        <v>817</v>
      </c>
      <c r="C591" t="s">
        <v>818</v>
      </c>
      <c r="F591" t="s">
        <v>819</v>
      </c>
      <c r="I591" t="s">
        <v>820</v>
      </c>
      <c r="J591" t="s">
        <v>281</v>
      </c>
      <c r="K591">
        <v>0</v>
      </c>
      <c r="L591" t="s">
        <v>282</v>
      </c>
      <c r="M591">
        <v>0</v>
      </c>
      <c r="N591" t="s">
        <v>283</v>
      </c>
      <c r="O591" t="s">
        <v>284</v>
      </c>
      <c r="P591" t="s">
        <v>284</v>
      </c>
    </row>
    <row r="592" spans="1:16" x14ac:dyDescent="0.25">
      <c r="A592" t="s">
        <v>276</v>
      </c>
      <c r="B592" t="s">
        <v>821</v>
      </c>
      <c r="C592" t="s">
        <v>822</v>
      </c>
      <c r="E592">
        <v>1</v>
      </c>
      <c r="F592" t="s">
        <v>823</v>
      </c>
      <c r="G592" t="s">
        <v>817</v>
      </c>
      <c r="H592" t="s">
        <v>821</v>
      </c>
      <c r="I592" t="s">
        <v>820</v>
      </c>
      <c r="J592" t="s">
        <v>281</v>
      </c>
      <c r="K592">
        <v>0</v>
      </c>
      <c r="L592" t="s">
        <v>338</v>
      </c>
      <c r="M592">
        <v>0</v>
      </c>
      <c r="N592" t="s">
        <v>283</v>
      </c>
      <c r="O592" t="s">
        <v>284</v>
      </c>
      <c r="P592" t="s">
        <v>284</v>
      </c>
    </row>
    <row r="593" spans="1:16" x14ac:dyDescent="0.25">
      <c r="A593" t="s">
        <v>276</v>
      </c>
      <c r="B593" t="s">
        <v>824</v>
      </c>
      <c r="C593" t="s">
        <v>825</v>
      </c>
      <c r="E593">
        <v>1</v>
      </c>
      <c r="F593" t="s">
        <v>826</v>
      </c>
      <c r="G593" t="s">
        <v>821</v>
      </c>
      <c r="H593" t="s">
        <v>824</v>
      </c>
      <c r="I593" t="s">
        <v>820</v>
      </c>
      <c r="J593" t="s">
        <v>281</v>
      </c>
      <c r="K593">
        <v>0</v>
      </c>
      <c r="L593" t="s">
        <v>342</v>
      </c>
      <c r="M593">
        <v>0</v>
      </c>
      <c r="N593" t="s">
        <v>283</v>
      </c>
      <c r="O593" t="s">
        <v>284</v>
      </c>
      <c r="P593" t="s">
        <v>284</v>
      </c>
    </row>
    <row r="594" spans="1:16" x14ac:dyDescent="0.25">
      <c r="A594" t="s">
        <v>276</v>
      </c>
      <c r="B594" t="s">
        <v>827</v>
      </c>
      <c r="C594" t="s">
        <v>828</v>
      </c>
      <c r="E594">
        <v>2</v>
      </c>
      <c r="F594" t="s">
        <v>829</v>
      </c>
      <c r="G594" t="s">
        <v>817</v>
      </c>
      <c r="H594" t="s">
        <v>827</v>
      </c>
      <c r="I594" t="s">
        <v>820</v>
      </c>
      <c r="J594" t="s">
        <v>281</v>
      </c>
      <c r="K594">
        <v>0</v>
      </c>
      <c r="L594" t="s">
        <v>282</v>
      </c>
      <c r="M594">
        <v>0</v>
      </c>
      <c r="N594" t="s">
        <v>283</v>
      </c>
      <c r="O594" t="s">
        <v>284</v>
      </c>
      <c r="P594" t="s">
        <v>284</v>
      </c>
    </row>
    <row r="596" spans="1:16" x14ac:dyDescent="0.25">
      <c r="A596" t="s">
        <v>276</v>
      </c>
      <c r="B596" t="s">
        <v>964</v>
      </c>
      <c r="C596" t="s">
        <v>963</v>
      </c>
      <c r="E596">
        <v>2</v>
      </c>
      <c r="F596" t="s">
        <v>501</v>
      </c>
      <c r="G596" t="s">
        <v>827</v>
      </c>
      <c r="H596" t="s">
        <v>500</v>
      </c>
      <c r="I596" t="s">
        <v>820</v>
      </c>
      <c r="J596" t="s">
        <v>502</v>
      </c>
      <c r="K596">
        <v>0</v>
      </c>
      <c r="L596" t="s">
        <v>282</v>
      </c>
      <c r="M596">
        <v>0</v>
      </c>
      <c r="N596" t="s">
        <v>283</v>
      </c>
      <c r="O596" t="s">
        <v>288</v>
      </c>
      <c r="P596" t="s">
        <v>284</v>
      </c>
    </row>
    <row r="597" spans="1:16" x14ac:dyDescent="0.25">
      <c r="A597" t="s">
        <v>276</v>
      </c>
      <c r="B597" t="s">
        <v>359</v>
      </c>
      <c r="C597" t="s">
        <v>167</v>
      </c>
      <c r="E597">
        <v>3</v>
      </c>
      <c r="F597" t="s">
        <v>360</v>
      </c>
      <c r="G597" t="s">
        <v>827</v>
      </c>
      <c r="H597" t="s">
        <v>359</v>
      </c>
      <c r="I597" t="s">
        <v>820</v>
      </c>
      <c r="J597" t="s">
        <v>361</v>
      </c>
      <c r="K597">
        <v>0</v>
      </c>
      <c r="L597" t="s">
        <v>282</v>
      </c>
      <c r="M597">
        <v>0</v>
      </c>
      <c r="N597" t="s">
        <v>300</v>
      </c>
      <c r="O597" t="s">
        <v>288</v>
      </c>
      <c r="P597" t="s">
        <v>284</v>
      </c>
    </row>
    <row r="598" spans="1:16" x14ac:dyDescent="0.25">
      <c r="A598" t="s">
        <v>276</v>
      </c>
      <c r="B598" t="s">
        <v>362</v>
      </c>
      <c r="C598" t="s">
        <v>168</v>
      </c>
      <c r="E598">
        <v>4</v>
      </c>
      <c r="F598" t="s">
        <v>363</v>
      </c>
      <c r="G598" t="s">
        <v>827</v>
      </c>
      <c r="H598" t="s">
        <v>362</v>
      </c>
      <c r="I598" t="s">
        <v>820</v>
      </c>
      <c r="J598" t="s">
        <v>361</v>
      </c>
      <c r="K598">
        <v>0</v>
      </c>
      <c r="L598" t="s">
        <v>282</v>
      </c>
      <c r="M598">
        <v>0</v>
      </c>
      <c r="N598" t="s">
        <v>300</v>
      </c>
      <c r="O598" t="s">
        <v>288</v>
      </c>
      <c r="P598" t="s">
        <v>284</v>
      </c>
    </row>
    <row r="599" spans="1:16" x14ac:dyDescent="0.25">
      <c r="A599" t="s">
        <v>276</v>
      </c>
      <c r="B599" t="s">
        <v>364</v>
      </c>
      <c r="C599" t="s">
        <v>169</v>
      </c>
      <c r="E599">
        <v>5</v>
      </c>
      <c r="F599" t="s">
        <v>365</v>
      </c>
      <c r="G599" t="s">
        <v>827</v>
      </c>
      <c r="H599" t="s">
        <v>364</v>
      </c>
      <c r="I599" t="s">
        <v>820</v>
      </c>
      <c r="J599" t="s">
        <v>361</v>
      </c>
      <c r="K599">
        <v>0</v>
      </c>
      <c r="L599" t="s">
        <v>282</v>
      </c>
      <c r="M599">
        <v>0</v>
      </c>
      <c r="N599" t="s">
        <v>300</v>
      </c>
      <c r="O599" t="s">
        <v>288</v>
      </c>
      <c r="P599" t="s">
        <v>284</v>
      </c>
    </row>
    <row r="600" spans="1:16" x14ac:dyDescent="0.25">
      <c r="A600" t="s">
        <v>276</v>
      </c>
      <c r="B600" t="s">
        <v>371</v>
      </c>
      <c r="C600" t="s">
        <v>372</v>
      </c>
      <c r="E600">
        <v>8</v>
      </c>
      <c r="F600" t="s">
        <v>373</v>
      </c>
      <c r="G600" t="s">
        <v>827</v>
      </c>
      <c r="H600" t="s">
        <v>371</v>
      </c>
      <c r="I600" t="s">
        <v>820</v>
      </c>
      <c r="J600" t="s">
        <v>281</v>
      </c>
      <c r="K600">
        <v>0</v>
      </c>
      <c r="L600" t="s">
        <v>282</v>
      </c>
      <c r="M600">
        <v>0</v>
      </c>
      <c r="N600" t="s">
        <v>283</v>
      </c>
      <c r="O600" t="s">
        <v>284</v>
      </c>
      <c r="P600" t="s">
        <v>284</v>
      </c>
    </row>
    <row r="601" spans="1:16" x14ac:dyDescent="0.25">
      <c r="A601" t="s">
        <v>276</v>
      </c>
      <c r="B601" t="s">
        <v>374</v>
      </c>
      <c r="C601" t="s">
        <v>172</v>
      </c>
      <c r="E601">
        <v>1</v>
      </c>
      <c r="F601" t="s">
        <v>375</v>
      </c>
      <c r="G601" t="s">
        <v>371</v>
      </c>
      <c r="H601" t="s">
        <v>374</v>
      </c>
      <c r="I601" t="s">
        <v>820</v>
      </c>
      <c r="J601" t="s">
        <v>376</v>
      </c>
      <c r="K601">
        <v>0</v>
      </c>
      <c r="L601" t="s">
        <v>282</v>
      </c>
      <c r="M601">
        <v>0</v>
      </c>
      <c r="N601" t="s">
        <v>300</v>
      </c>
      <c r="O601" t="s">
        <v>288</v>
      </c>
      <c r="P601" t="s">
        <v>284</v>
      </c>
    </row>
    <row r="602" spans="1:16" x14ac:dyDescent="0.25">
      <c r="A602" t="s">
        <v>276</v>
      </c>
      <c r="B602" t="s">
        <v>377</v>
      </c>
      <c r="C602" t="s">
        <v>173</v>
      </c>
      <c r="E602">
        <v>2</v>
      </c>
      <c r="F602" t="s">
        <v>378</v>
      </c>
      <c r="G602" t="s">
        <v>371</v>
      </c>
      <c r="H602" t="s">
        <v>377</v>
      </c>
      <c r="I602" t="s">
        <v>820</v>
      </c>
      <c r="J602" t="s">
        <v>376</v>
      </c>
      <c r="K602">
        <v>0</v>
      </c>
      <c r="L602" t="s">
        <v>282</v>
      </c>
      <c r="M602">
        <v>0</v>
      </c>
      <c r="N602" t="s">
        <v>300</v>
      </c>
      <c r="O602" t="s">
        <v>288</v>
      </c>
      <c r="P602" t="s">
        <v>284</v>
      </c>
    </row>
    <row r="603" spans="1:16" x14ac:dyDescent="0.25">
      <c r="A603" t="s">
        <v>276</v>
      </c>
      <c r="B603" t="s">
        <v>379</v>
      </c>
      <c r="C603" t="s">
        <v>380</v>
      </c>
      <c r="E603">
        <v>3</v>
      </c>
      <c r="F603" t="s">
        <v>381</v>
      </c>
      <c r="G603" t="s">
        <v>371</v>
      </c>
      <c r="H603" t="s">
        <v>379</v>
      </c>
      <c r="I603" t="s">
        <v>820</v>
      </c>
      <c r="J603" t="s">
        <v>376</v>
      </c>
      <c r="K603">
        <v>0</v>
      </c>
      <c r="L603" t="s">
        <v>282</v>
      </c>
      <c r="M603">
        <v>0</v>
      </c>
      <c r="N603" t="s">
        <v>300</v>
      </c>
      <c r="O603" t="s">
        <v>288</v>
      </c>
      <c r="P603" t="s">
        <v>284</v>
      </c>
    </row>
    <row r="604" spans="1:16" x14ac:dyDescent="0.25">
      <c r="A604" t="s">
        <v>276</v>
      </c>
      <c r="B604" t="s">
        <v>384</v>
      </c>
      <c r="C604" t="s">
        <v>176</v>
      </c>
      <c r="E604">
        <v>9</v>
      </c>
      <c r="F604" t="s">
        <v>385</v>
      </c>
      <c r="G604" t="s">
        <v>827</v>
      </c>
      <c r="H604" t="s">
        <v>384</v>
      </c>
      <c r="I604" t="s">
        <v>820</v>
      </c>
      <c r="J604" t="s">
        <v>361</v>
      </c>
      <c r="K604">
        <v>0</v>
      </c>
      <c r="L604" t="s">
        <v>282</v>
      </c>
      <c r="M604">
        <v>0</v>
      </c>
      <c r="N604" t="s">
        <v>300</v>
      </c>
      <c r="O604" t="s">
        <v>288</v>
      </c>
      <c r="P604" t="s">
        <v>284</v>
      </c>
    </row>
    <row r="605" spans="1:16" x14ac:dyDescent="0.25">
      <c r="A605" t="s">
        <v>276</v>
      </c>
      <c r="B605" t="s">
        <v>392</v>
      </c>
      <c r="C605" t="s">
        <v>393</v>
      </c>
      <c r="E605">
        <v>13</v>
      </c>
      <c r="F605" t="s">
        <v>394</v>
      </c>
      <c r="G605" t="s">
        <v>827</v>
      </c>
      <c r="H605" t="s">
        <v>392</v>
      </c>
      <c r="I605" t="s">
        <v>820</v>
      </c>
      <c r="J605" t="s">
        <v>281</v>
      </c>
      <c r="K605">
        <v>0</v>
      </c>
      <c r="L605" t="s">
        <v>282</v>
      </c>
      <c r="M605">
        <v>0</v>
      </c>
      <c r="N605" t="s">
        <v>283</v>
      </c>
      <c r="O605" t="s">
        <v>284</v>
      </c>
      <c r="P605" t="s">
        <v>284</v>
      </c>
    </row>
    <row r="606" spans="1:16" x14ac:dyDescent="0.25">
      <c r="A606" t="s">
        <v>276</v>
      </c>
      <c r="B606" t="s">
        <v>395</v>
      </c>
      <c r="C606" t="s">
        <v>180</v>
      </c>
      <c r="E606">
        <v>1</v>
      </c>
      <c r="F606" t="s">
        <v>396</v>
      </c>
      <c r="G606" t="s">
        <v>392</v>
      </c>
      <c r="H606" t="s">
        <v>395</v>
      </c>
      <c r="I606" t="s">
        <v>820</v>
      </c>
      <c r="J606" t="s">
        <v>361</v>
      </c>
      <c r="K606">
        <v>0</v>
      </c>
      <c r="L606" t="s">
        <v>282</v>
      </c>
      <c r="M606">
        <v>0</v>
      </c>
      <c r="N606" t="s">
        <v>300</v>
      </c>
      <c r="O606" t="s">
        <v>288</v>
      </c>
      <c r="P606" t="s">
        <v>284</v>
      </c>
    </row>
    <row r="607" spans="1:16" x14ac:dyDescent="0.25">
      <c r="A607" t="s">
        <v>276</v>
      </c>
      <c r="B607" t="s">
        <v>397</v>
      </c>
      <c r="C607" t="s">
        <v>181</v>
      </c>
      <c r="E607">
        <v>2</v>
      </c>
      <c r="F607" t="s">
        <v>482</v>
      </c>
      <c r="G607" t="s">
        <v>392</v>
      </c>
      <c r="H607" t="s">
        <v>397</v>
      </c>
      <c r="I607" t="s">
        <v>820</v>
      </c>
      <c r="J607" t="s">
        <v>370</v>
      </c>
      <c r="K607">
        <v>0</v>
      </c>
      <c r="L607" t="s">
        <v>282</v>
      </c>
      <c r="M607">
        <v>0</v>
      </c>
      <c r="N607" t="s">
        <v>300</v>
      </c>
      <c r="O607" t="s">
        <v>288</v>
      </c>
      <c r="P607" t="s">
        <v>284</v>
      </c>
    </row>
    <row r="608" spans="1:16" x14ac:dyDescent="0.25">
      <c r="A608" t="s">
        <v>276</v>
      </c>
      <c r="B608" t="s">
        <v>399</v>
      </c>
      <c r="C608" t="s">
        <v>400</v>
      </c>
      <c r="E608">
        <v>14</v>
      </c>
      <c r="F608" t="s">
        <v>401</v>
      </c>
      <c r="G608" t="s">
        <v>827</v>
      </c>
      <c r="H608" t="s">
        <v>399</v>
      </c>
      <c r="I608" t="s">
        <v>820</v>
      </c>
      <c r="J608" t="s">
        <v>281</v>
      </c>
      <c r="K608">
        <v>0</v>
      </c>
      <c r="L608" t="s">
        <v>282</v>
      </c>
      <c r="M608">
        <v>0</v>
      </c>
      <c r="N608" t="s">
        <v>283</v>
      </c>
      <c r="O608" t="s">
        <v>284</v>
      </c>
      <c r="P608" t="s">
        <v>284</v>
      </c>
    </row>
    <row r="609" spans="1:16" x14ac:dyDescent="0.25">
      <c r="A609" t="s">
        <v>276</v>
      </c>
      <c r="B609" t="s">
        <v>402</v>
      </c>
      <c r="C609" t="s">
        <v>182</v>
      </c>
      <c r="E609">
        <v>1</v>
      </c>
      <c r="F609" t="s">
        <v>403</v>
      </c>
      <c r="G609" t="s">
        <v>399</v>
      </c>
      <c r="H609" t="s">
        <v>402</v>
      </c>
      <c r="I609" t="s">
        <v>820</v>
      </c>
      <c r="J609" t="s">
        <v>361</v>
      </c>
      <c r="K609">
        <v>0</v>
      </c>
      <c r="L609" t="s">
        <v>282</v>
      </c>
      <c r="M609">
        <v>0</v>
      </c>
      <c r="N609" t="s">
        <v>300</v>
      </c>
      <c r="O609" t="s">
        <v>288</v>
      </c>
      <c r="P609" t="s">
        <v>284</v>
      </c>
    </row>
    <row r="610" spans="1:16" x14ac:dyDescent="0.25">
      <c r="A610" t="s">
        <v>276</v>
      </c>
      <c r="B610" t="s">
        <v>404</v>
      </c>
      <c r="C610" t="s">
        <v>183</v>
      </c>
      <c r="E610">
        <v>2</v>
      </c>
      <c r="F610" t="s">
        <v>405</v>
      </c>
      <c r="G610" t="s">
        <v>399</v>
      </c>
      <c r="H610" t="s">
        <v>404</v>
      </c>
      <c r="I610" t="s">
        <v>820</v>
      </c>
      <c r="J610" t="s">
        <v>370</v>
      </c>
      <c r="K610">
        <v>0</v>
      </c>
      <c r="L610" t="s">
        <v>282</v>
      </c>
      <c r="M610">
        <v>0</v>
      </c>
      <c r="N610" t="s">
        <v>300</v>
      </c>
      <c r="O610" t="s">
        <v>288</v>
      </c>
      <c r="P610" t="s">
        <v>284</v>
      </c>
    </row>
    <row r="611" spans="1:16" x14ac:dyDescent="0.25">
      <c r="A611" t="s">
        <v>276</v>
      </c>
      <c r="B611" t="s">
        <v>406</v>
      </c>
      <c r="C611" t="s">
        <v>184</v>
      </c>
      <c r="E611">
        <v>15</v>
      </c>
      <c r="F611" t="s">
        <v>407</v>
      </c>
      <c r="G611" t="s">
        <v>827</v>
      </c>
      <c r="H611" t="s">
        <v>406</v>
      </c>
      <c r="I611" t="s">
        <v>820</v>
      </c>
      <c r="J611" t="s">
        <v>361</v>
      </c>
      <c r="K611">
        <v>0</v>
      </c>
      <c r="L611" t="s">
        <v>282</v>
      </c>
      <c r="M611">
        <v>0</v>
      </c>
      <c r="N611" t="s">
        <v>300</v>
      </c>
      <c r="O611" t="s">
        <v>288</v>
      </c>
      <c r="P611" t="s">
        <v>284</v>
      </c>
    </row>
    <row r="612" spans="1:16" x14ac:dyDescent="0.25">
      <c r="A612" t="s">
        <v>276</v>
      </c>
      <c r="B612" t="s">
        <v>830</v>
      </c>
      <c r="C612" t="s">
        <v>831</v>
      </c>
      <c r="F612" t="s">
        <v>832</v>
      </c>
      <c r="I612" t="s">
        <v>833</v>
      </c>
      <c r="J612" t="s">
        <v>281</v>
      </c>
      <c r="K612">
        <v>0</v>
      </c>
      <c r="L612" t="s">
        <v>282</v>
      </c>
      <c r="M612">
        <v>0</v>
      </c>
      <c r="N612" t="s">
        <v>283</v>
      </c>
      <c r="O612" t="s">
        <v>284</v>
      </c>
      <c r="P612" t="s">
        <v>284</v>
      </c>
    </row>
    <row r="613" spans="1:16" x14ac:dyDescent="0.25">
      <c r="A613" t="s">
        <v>276</v>
      </c>
      <c r="B613" t="s">
        <v>834</v>
      </c>
      <c r="C613" t="s">
        <v>835</v>
      </c>
      <c r="E613">
        <v>1</v>
      </c>
      <c r="F613" t="s">
        <v>836</v>
      </c>
      <c r="G613" t="s">
        <v>830</v>
      </c>
      <c r="H613" t="s">
        <v>834</v>
      </c>
      <c r="I613" t="s">
        <v>833</v>
      </c>
      <c r="J613" t="s">
        <v>281</v>
      </c>
      <c r="K613">
        <v>0</v>
      </c>
      <c r="L613" t="s">
        <v>338</v>
      </c>
      <c r="M613">
        <v>0</v>
      </c>
      <c r="N613" t="s">
        <v>283</v>
      </c>
      <c r="O613" t="s">
        <v>284</v>
      </c>
      <c r="P613" t="s">
        <v>284</v>
      </c>
    </row>
    <row r="614" spans="1:16" x14ac:dyDescent="0.25">
      <c r="A614" t="s">
        <v>276</v>
      </c>
      <c r="B614" t="s">
        <v>837</v>
      </c>
      <c r="C614" t="s">
        <v>838</v>
      </c>
      <c r="E614">
        <v>1</v>
      </c>
      <c r="F614" t="s">
        <v>839</v>
      </c>
      <c r="G614" t="s">
        <v>834</v>
      </c>
      <c r="H614" t="s">
        <v>837</v>
      </c>
      <c r="I614" t="s">
        <v>833</v>
      </c>
      <c r="J614" t="s">
        <v>281</v>
      </c>
      <c r="K614">
        <v>0</v>
      </c>
      <c r="L614" t="s">
        <v>342</v>
      </c>
      <c r="M614">
        <v>0</v>
      </c>
      <c r="N614" t="s">
        <v>283</v>
      </c>
      <c r="O614" t="s">
        <v>284</v>
      </c>
      <c r="P614" t="s">
        <v>284</v>
      </c>
    </row>
    <row r="615" spans="1:16" x14ac:dyDescent="0.25">
      <c r="A615" t="s">
        <v>276</v>
      </c>
      <c r="B615" t="s">
        <v>840</v>
      </c>
      <c r="C615" t="s">
        <v>841</v>
      </c>
      <c r="E615">
        <v>2</v>
      </c>
      <c r="F615" t="s">
        <v>842</v>
      </c>
      <c r="G615" t="s">
        <v>830</v>
      </c>
      <c r="H615" t="s">
        <v>840</v>
      </c>
      <c r="I615" t="s">
        <v>833</v>
      </c>
      <c r="J615" t="s">
        <v>281</v>
      </c>
      <c r="K615">
        <v>0</v>
      </c>
      <c r="L615" t="s">
        <v>282</v>
      </c>
      <c r="M615">
        <v>0</v>
      </c>
      <c r="N615" t="s">
        <v>283</v>
      </c>
      <c r="O615" t="s">
        <v>284</v>
      </c>
      <c r="P615" t="s">
        <v>284</v>
      </c>
    </row>
    <row r="616" spans="1:16" x14ac:dyDescent="0.25">
      <c r="A616" t="s">
        <v>276</v>
      </c>
      <c r="B616" t="s">
        <v>843</v>
      </c>
      <c r="C616" t="s">
        <v>535</v>
      </c>
      <c r="E616">
        <v>1</v>
      </c>
      <c r="F616" t="s">
        <v>844</v>
      </c>
      <c r="G616" t="s">
        <v>840</v>
      </c>
      <c r="H616" t="s">
        <v>843</v>
      </c>
      <c r="I616" t="s">
        <v>833</v>
      </c>
      <c r="J616" t="s">
        <v>969</v>
      </c>
      <c r="K616">
        <v>0</v>
      </c>
      <c r="L616" t="s">
        <v>282</v>
      </c>
      <c r="M616">
        <v>0</v>
      </c>
      <c r="N616" t="s">
        <v>283</v>
      </c>
      <c r="O616" t="s">
        <v>284</v>
      </c>
      <c r="P616" t="s">
        <v>284</v>
      </c>
    </row>
    <row r="618" spans="1:16" x14ac:dyDescent="0.25">
      <c r="A618" t="s">
        <v>276</v>
      </c>
      <c r="B618" t="s">
        <v>964</v>
      </c>
      <c r="C618" t="s">
        <v>963</v>
      </c>
      <c r="E618">
        <v>3</v>
      </c>
      <c r="F618" t="s">
        <v>501</v>
      </c>
      <c r="G618" t="s">
        <v>840</v>
      </c>
      <c r="H618" t="s">
        <v>500</v>
      </c>
      <c r="I618" t="s">
        <v>833</v>
      </c>
      <c r="J618" t="s">
        <v>502</v>
      </c>
      <c r="K618">
        <v>0</v>
      </c>
      <c r="L618" t="s">
        <v>282</v>
      </c>
      <c r="M618">
        <v>0</v>
      </c>
      <c r="N618" t="s">
        <v>283</v>
      </c>
      <c r="O618" t="s">
        <v>288</v>
      </c>
      <c r="P618" t="s">
        <v>284</v>
      </c>
    </row>
    <row r="619" spans="1:16" x14ac:dyDescent="0.25">
      <c r="A619" t="s">
        <v>276</v>
      </c>
      <c r="B619" t="s">
        <v>357</v>
      </c>
      <c r="C619" t="s">
        <v>146</v>
      </c>
      <c r="E619">
        <v>4</v>
      </c>
      <c r="F619" t="s">
        <v>358</v>
      </c>
      <c r="G619" t="s">
        <v>840</v>
      </c>
      <c r="H619" t="s">
        <v>357</v>
      </c>
      <c r="I619" t="s">
        <v>833</v>
      </c>
      <c r="J619" t="s">
        <v>376</v>
      </c>
      <c r="K619">
        <v>0</v>
      </c>
      <c r="L619" t="s">
        <v>282</v>
      </c>
      <c r="M619">
        <v>0</v>
      </c>
      <c r="N619" t="s">
        <v>300</v>
      </c>
      <c r="O619" t="s">
        <v>288</v>
      </c>
      <c r="P619" t="s">
        <v>284</v>
      </c>
    </row>
    <row r="620" spans="1:16" x14ac:dyDescent="0.25">
      <c r="A620" t="s">
        <v>276</v>
      </c>
      <c r="B620" t="s">
        <v>359</v>
      </c>
      <c r="C620" t="s">
        <v>167</v>
      </c>
      <c r="E620">
        <v>5</v>
      </c>
      <c r="F620" t="s">
        <v>360</v>
      </c>
      <c r="G620" t="s">
        <v>840</v>
      </c>
      <c r="H620" t="s">
        <v>359</v>
      </c>
      <c r="I620" t="s">
        <v>833</v>
      </c>
      <c r="J620" t="s">
        <v>361</v>
      </c>
      <c r="K620">
        <v>0</v>
      </c>
      <c r="L620" t="s">
        <v>282</v>
      </c>
      <c r="M620">
        <v>0</v>
      </c>
      <c r="N620" t="s">
        <v>300</v>
      </c>
      <c r="O620" t="s">
        <v>288</v>
      </c>
      <c r="P620" t="s">
        <v>284</v>
      </c>
    </row>
    <row r="621" spans="1:16" x14ac:dyDescent="0.25">
      <c r="A621" t="s">
        <v>276</v>
      </c>
      <c r="B621" t="s">
        <v>362</v>
      </c>
      <c r="C621" t="s">
        <v>168</v>
      </c>
      <c r="E621">
        <v>6</v>
      </c>
      <c r="F621" t="s">
        <v>363</v>
      </c>
      <c r="G621" t="s">
        <v>840</v>
      </c>
      <c r="H621" t="s">
        <v>362</v>
      </c>
      <c r="I621" t="s">
        <v>833</v>
      </c>
      <c r="J621" t="s">
        <v>361</v>
      </c>
      <c r="K621">
        <v>0</v>
      </c>
      <c r="L621" t="s">
        <v>282</v>
      </c>
      <c r="M621">
        <v>0</v>
      </c>
      <c r="N621" t="s">
        <v>300</v>
      </c>
      <c r="O621" t="s">
        <v>288</v>
      </c>
      <c r="P621" t="s">
        <v>284</v>
      </c>
    </row>
    <row r="622" spans="1:16" x14ac:dyDescent="0.25">
      <c r="A622" t="s">
        <v>276</v>
      </c>
      <c r="B622" t="s">
        <v>364</v>
      </c>
      <c r="C622" t="s">
        <v>169</v>
      </c>
      <c r="E622">
        <v>7</v>
      </c>
      <c r="F622" t="s">
        <v>365</v>
      </c>
      <c r="G622" t="s">
        <v>840</v>
      </c>
      <c r="H622" t="s">
        <v>364</v>
      </c>
      <c r="I622" t="s">
        <v>833</v>
      </c>
      <c r="J622" t="s">
        <v>361</v>
      </c>
      <c r="K622">
        <v>0</v>
      </c>
      <c r="L622" t="s">
        <v>282</v>
      </c>
      <c r="M622">
        <v>0</v>
      </c>
      <c r="N622" t="s">
        <v>300</v>
      </c>
      <c r="O622" t="s">
        <v>288</v>
      </c>
      <c r="P622" t="s">
        <v>284</v>
      </c>
    </row>
    <row r="623" spans="1:16" x14ac:dyDescent="0.25">
      <c r="A623" t="s">
        <v>276</v>
      </c>
      <c r="B623" t="s">
        <v>371</v>
      </c>
      <c r="C623" t="s">
        <v>372</v>
      </c>
      <c r="E623">
        <v>10</v>
      </c>
      <c r="F623" t="s">
        <v>373</v>
      </c>
      <c r="G623" t="s">
        <v>840</v>
      </c>
      <c r="H623" t="s">
        <v>371</v>
      </c>
      <c r="I623" t="s">
        <v>833</v>
      </c>
      <c r="J623" t="s">
        <v>281</v>
      </c>
      <c r="K623">
        <v>0</v>
      </c>
      <c r="L623" t="s">
        <v>282</v>
      </c>
      <c r="M623">
        <v>0</v>
      </c>
      <c r="N623" t="s">
        <v>283</v>
      </c>
      <c r="O623" t="s">
        <v>284</v>
      </c>
      <c r="P623" t="s">
        <v>284</v>
      </c>
    </row>
    <row r="624" spans="1:16" x14ac:dyDescent="0.25">
      <c r="A624" t="s">
        <v>276</v>
      </c>
      <c r="B624" t="s">
        <v>374</v>
      </c>
      <c r="C624" t="s">
        <v>172</v>
      </c>
      <c r="E624">
        <v>1</v>
      </c>
      <c r="F624" t="s">
        <v>375</v>
      </c>
      <c r="G624" t="s">
        <v>371</v>
      </c>
      <c r="H624" t="s">
        <v>374</v>
      </c>
      <c r="I624" t="s">
        <v>833</v>
      </c>
      <c r="J624" t="s">
        <v>376</v>
      </c>
      <c r="K624">
        <v>0</v>
      </c>
      <c r="L624" t="s">
        <v>282</v>
      </c>
      <c r="M624">
        <v>0</v>
      </c>
      <c r="N624" t="s">
        <v>300</v>
      </c>
      <c r="O624" t="s">
        <v>288</v>
      </c>
      <c r="P624" t="s">
        <v>284</v>
      </c>
    </row>
    <row r="625" spans="1:16" x14ac:dyDescent="0.25">
      <c r="A625" t="s">
        <v>276</v>
      </c>
      <c r="B625" t="s">
        <v>377</v>
      </c>
      <c r="C625" t="s">
        <v>173</v>
      </c>
      <c r="E625">
        <v>2</v>
      </c>
      <c r="F625" t="s">
        <v>378</v>
      </c>
      <c r="G625" t="s">
        <v>371</v>
      </c>
      <c r="H625" t="s">
        <v>377</v>
      </c>
      <c r="I625" t="s">
        <v>833</v>
      </c>
      <c r="J625" t="s">
        <v>376</v>
      </c>
      <c r="K625">
        <v>0</v>
      </c>
      <c r="L625" t="s">
        <v>282</v>
      </c>
      <c r="M625">
        <v>0</v>
      </c>
      <c r="N625" t="s">
        <v>300</v>
      </c>
      <c r="O625" t="s">
        <v>288</v>
      </c>
      <c r="P625" t="s">
        <v>284</v>
      </c>
    </row>
    <row r="626" spans="1:16" x14ac:dyDescent="0.25">
      <c r="A626" t="s">
        <v>276</v>
      </c>
      <c r="B626" t="s">
        <v>384</v>
      </c>
      <c r="C626" t="s">
        <v>176</v>
      </c>
      <c r="E626">
        <v>11</v>
      </c>
      <c r="F626" t="s">
        <v>385</v>
      </c>
      <c r="G626" t="s">
        <v>840</v>
      </c>
      <c r="H626" t="s">
        <v>384</v>
      </c>
      <c r="I626" t="s">
        <v>833</v>
      </c>
      <c r="J626" t="s">
        <v>361</v>
      </c>
      <c r="K626">
        <v>0</v>
      </c>
      <c r="L626" t="s">
        <v>282</v>
      </c>
      <c r="M626">
        <v>0</v>
      </c>
      <c r="N626" t="s">
        <v>300</v>
      </c>
      <c r="O626" t="s">
        <v>288</v>
      </c>
      <c r="P626" t="s">
        <v>284</v>
      </c>
    </row>
    <row r="627" spans="1:16" x14ac:dyDescent="0.25">
      <c r="A627" t="s">
        <v>276</v>
      </c>
      <c r="B627" t="s">
        <v>392</v>
      </c>
      <c r="C627" t="s">
        <v>393</v>
      </c>
      <c r="E627">
        <v>15</v>
      </c>
      <c r="F627" t="s">
        <v>394</v>
      </c>
      <c r="G627" t="s">
        <v>840</v>
      </c>
      <c r="H627" t="s">
        <v>392</v>
      </c>
      <c r="I627" t="s">
        <v>833</v>
      </c>
      <c r="J627" t="s">
        <v>281</v>
      </c>
      <c r="K627">
        <v>0</v>
      </c>
      <c r="L627" t="s">
        <v>282</v>
      </c>
      <c r="M627">
        <v>0</v>
      </c>
      <c r="N627" t="s">
        <v>283</v>
      </c>
      <c r="O627" t="s">
        <v>284</v>
      </c>
      <c r="P627" t="s">
        <v>284</v>
      </c>
    </row>
    <row r="628" spans="1:16" x14ac:dyDescent="0.25">
      <c r="A628" t="s">
        <v>276</v>
      </c>
      <c r="B628" t="s">
        <v>395</v>
      </c>
      <c r="C628" t="s">
        <v>180</v>
      </c>
      <c r="E628">
        <v>1</v>
      </c>
      <c r="F628" t="s">
        <v>396</v>
      </c>
      <c r="G628" t="s">
        <v>392</v>
      </c>
      <c r="H628" t="s">
        <v>395</v>
      </c>
      <c r="I628" t="s">
        <v>833</v>
      </c>
      <c r="J628" t="s">
        <v>361</v>
      </c>
      <c r="K628">
        <v>0</v>
      </c>
      <c r="L628" t="s">
        <v>282</v>
      </c>
      <c r="M628">
        <v>0</v>
      </c>
      <c r="N628" t="s">
        <v>300</v>
      </c>
      <c r="O628" t="s">
        <v>288</v>
      </c>
      <c r="P628" t="s">
        <v>284</v>
      </c>
    </row>
    <row r="629" spans="1:16" x14ac:dyDescent="0.25">
      <c r="A629" t="s">
        <v>276</v>
      </c>
      <c r="B629" t="s">
        <v>397</v>
      </c>
      <c r="C629" t="s">
        <v>181</v>
      </c>
      <c r="E629">
        <v>2</v>
      </c>
      <c r="F629" t="s">
        <v>482</v>
      </c>
      <c r="G629" t="s">
        <v>392</v>
      </c>
      <c r="H629" t="s">
        <v>397</v>
      </c>
      <c r="I629" t="s">
        <v>833</v>
      </c>
      <c r="J629" t="s">
        <v>370</v>
      </c>
      <c r="K629">
        <v>0</v>
      </c>
      <c r="L629" t="s">
        <v>282</v>
      </c>
      <c r="M629">
        <v>0</v>
      </c>
      <c r="N629" t="s">
        <v>300</v>
      </c>
      <c r="O629" t="s">
        <v>288</v>
      </c>
      <c r="P629" t="s">
        <v>284</v>
      </c>
    </row>
    <row r="630" spans="1:16" x14ac:dyDescent="0.25">
      <c r="A630" t="s">
        <v>276</v>
      </c>
      <c r="B630" t="s">
        <v>399</v>
      </c>
      <c r="C630" t="s">
        <v>400</v>
      </c>
      <c r="E630">
        <v>16</v>
      </c>
      <c r="F630" t="s">
        <v>401</v>
      </c>
      <c r="G630" t="s">
        <v>840</v>
      </c>
      <c r="H630" t="s">
        <v>399</v>
      </c>
      <c r="I630" t="s">
        <v>833</v>
      </c>
      <c r="J630" t="s">
        <v>281</v>
      </c>
      <c r="K630">
        <v>0</v>
      </c>
      <c r="L630" t="s">
        <v>282</v>
      </c>
      <c r="M630">
        <v>0</v>
      </c>
      <c r="N630" t="s">
        <v>283</v>
      </c>
      <c r="O630" t="s">
        <v>284</v>
      </c>
      <c r="P630" t="s">
        <v>284</v>
      </c>
    </row>
    <row r="631" spans="1:16" x14ac:dyDescent="0.25">
      <c r="A631" t="s">
        <v>276</v>
      </c>
      <c r="B631" t="s">
        <v>402</v>
      </c>
      <c r="C631" t="s">
        <v>182</v>
      </c>
      <c r="E631">
        <v>1</v>
      </c>
      <c r="F631" t="s">
        <v>403</v>
      </c>
      <c r="G631" t="s">
        <v>399</v>
      </c>
      <c r="H631" t="s">
        <v>402</v>
      </c>
      <c r="I631" t="s">
        <v>833</v>
      </c>
      <c r="J631" t="s">
        <v>361</v>
      </c>
      <c r="K631">
        <v>0</v>
      </c>
      <c r="L631" t="s">
        <v>282</v>
      </c>
      <c r="M631">
        <v>0</v>
      </c>
      <c r="N631" t="s">
        <v>300</v>
      </c>
      <c r="O631" t="s">
        <v>288</v>
      </c>
      <c r="P631" t="s">
        <v>284</v>
      </c>
    </row>
    <row r="632" spans="1:16" x14ac:dyDescent="0.25">
      <c r="A632" t="s">
        <v>276</v>
      </c>
      <c r="B632" t="s">
        <v>404</v>
      </c>
      <c r="C632" t="s">
        <v>183</v>
      </c>
      <c r="E632">
        <v>2</v>
      </c>
      <c r="F632" t="s">
        <v>405</v>
      </c>
      <c r="G632" t="s">
        <v>399</v>
      </c>
      <c r="H632" t="s">
        <v>404</v>
      </c>
      <c r="I632" t="s">
        <v>833</v>
      </c>
      <c r="J632" t="s">
        <v>370</v>
      </c>
      <c r="K632">
        <v>0</v>
      </c>
      <c r="L632" t="s">
        <v>282</v>
      </c>
      <c r="M632">
        <v>0</v>
      </c>
      <c r="N632" t="s">
        <v>300</v>
      </c>
      <c r="O632" t="s">
        <v>288</v>
      </c>
      <c r="P632" t="s">
        <v>284</v>
      </c>
    </row>
    <row r="633" spans="1:16" x14ac:dyDescent="0.25">
      <c r="A633" t="s">
        <v>276</v>
      </c>
      <c r="B633" t="s">
        <v>406</v>
      </c>
      <c r="C633" t="s">
        <v>184</v>
      </c>
      <c r="E633">
        <v>17</v>
      </c>
      <c r="F633" t="s">
        <v>407</v>
      </c>
      <c r="G633" t="s">
        <v>840</v>
      </c>
      <c r="H633" t="s">
        <v>406</v>
      </c>
      <c r="I633" t="s">
        <v>833</v>
      </c>
      <c r="J633" t="s">
        <v>361</v>
      </c>
      <c r="K633">
        <v>0</v>
      </c>
      <c r="L633" t="s">
        <v>282</v>
      </c>
      <c r="M633">
        <v>0</v>
      </c>
      <c r="N633" t="s">
        <v>300</v>
      </c>
      <c r="O633" t="s">
        <v>288</v>
      </c>
      <c r="P633" t="s">
        <v>284</v>
      </c>
    </row>
    <row r="634" spans="1:16" x14ac:dyDescent="0.25">
      <c r="A634" t="s">
        <v>276</v>
      </c>
      <c r="B634" t="s">
        <v>845</v>
      </c>
      <c r="C634" t="s">
        <v>846</v>
      </c>
      <c r="F634" t="s">
        <v>847</v>
      </c>
      <c r="I634" t="s">
        <v>848</v>
      </c>
      <c r="J634" t="s">
        <v>281</v>
      </c>
      <c r="K634">
        <v>0</v>
      </c>
      <c r="L634" t="s">
        <v>282</v>
      </c>
      <c r="M634">
        <v>0</v>
      </c>
      <c r="N634" t="s">
        <v>283</v>
      </c>
      <c r="O634" t="s">
        <v>284</v>
      </c>
      <c r="P634" t="s">
        <v>284</v>
      </c>
    </row>
    <row r="635" spans="1:16" x14ac:dyDescent="0.25">
      <c r="A635" t="s">
        <v>276</v>
      </c>
      <c r="B635" t="s">
        <v>849</v>
      </c>
      <c r="C635" t="s">
        <v>850</v>
      </c>
      <c r="E635">
        <v>1</v>
      </c>
      <c r="F635" t="s">
        <v>851</v>
      </c>
      <c r="G635" t="s">
        <v>845</v>
      </c>
      <c r="H635" t="s">
        <v>849</v>
      </c>
      <c r="I635" t="s">
        <v>848</v>
      </c>
      <c r="J635" t="s">
        <v>281</v>
      </c>
      <c r="K635">
        <v>0</v>
      </c>
      <c r="L635" t="s">
        <v>338</v>
      </c>
      <c r="M635">
        <v>0</v>
      </c>
      <c r="N635" t="s">
        <v>283</v>
      </c>
      <c r="O635" t="s">
        <v>284</v>
      </c>
      <c r="P635" t="s">
        <v>284</v>
      </c>
    </row>
    <row r="636" spans="1:16" x14ac:dyDescent="0.25">
      <c r="A636" t="s">
        <v>276</v>
      </c>
      <c r="B636" t="s">
        <v>852</v>
      </c>
      <c r="C636" t="s">
        <v>853</v>
      </c>
      <c r="E636">
        <v>1</v>
      </c>
      <c r="F636" t="s">
        <v>854</v>
      </c>
      <c r="G636" t="s">
        <v>849</v>
      </c>
      <c r="H636" t="s">
        <v>852</v>
      </c>
      <c r="I636" t="s">
        <v>848</v>
      </c>
      <c r="J636" t="s">
        <v>281</v>
      </c>
      <c r="K636">
        <v>0</v>
      </c>
      <c r="L636" t="s">
        <v>342</v>
      </c>
      <c r="M636">
        <v>0</v>
      </c>
      <c r="N636" t="s">
        <v>283</v>
      </c>
      <c r="O636" t="s">
        <v>284</v>
      </c>
      <c r="P636" t="s">
        <v>284</v>
      </c>
    </row>
    <row r="637" spans="1:16" x14ac:dyDescent="0.25">
      <c r="A637" t="s">
        <v>276</v>
      </c>
      <c r="B637" t="s">
        <v>855</v>
      </c>
      <c r="C637" t="s">
        <v>856</v>
      </c>
      <c r="E637">
        <v>2</v>
      </c>
      <c r="F637" t="s">
        <v>857</v>
      </c>
      <c r="G637" t="s">
        <v>845</v>
      </c>
      <c r="H637" t="s">
        <v>855</v>
      </c>
      <c r="I637" t="s">
        <v>848</v>
      </c>
      <c r="J637" t="s">
        <v>281</v>
      </c>
      <c r="K637">
        <v>0</v>
      </c>
      <c r="L637" t="s">
        <v>282</v>
      </c>
      <c r="M637">
        <v>0</v>
      </c>
      <c r="N637" t="s">
        <v>283</v>
      </c>
      <c r="O637" t="s">
        <v>284</v>
      </c>
      <c r="P637" t="s">
        <v>284</v>
      </c>
    </row>
    <row r="638" spans="1:16" x14ac:dyDescent="0.25">
      <c r="A638" t="s">
        <v>276</v>
      </c>
      <c r="B638" t="s">
        <v>858</v>
      </c>
      <c r="C638" t="s">
        <v>536</v>
      </c>
      <c r="E638">
        <v>1</v>
      </c>
      <c r="F638" t="s">
        <v>859</v>
      </c>
      <c r="G638" t="s">
        <v>855</v>
      </c>
      <c r="H638" t="s">
        <v>858</v>
      </c>
      <c r="I638" t="s">
        <v>848</v>
      </c>
      <c r="J638" t="s">
        <v>860</v>
      </c>
      <c r="K638">
        <v>0</v>
      </c>
      <c r="L638" t="s">
        <v>282</v>
      </c>
      <c r="M638">
        <v>0</v>
      </c>
      <c r="N638" t="s">
        <v>283</v>
      </c>
      <c r="O638" t="s">
        <v>284</v>
      </c>
      <c r="P638" t="s">
        <v>284</v>
      </c>
    </row>
    <row r="639" spans="1:16" x14ac:dyDescent="0.25">
      <c r="A639" t="s">
        <v>276</v>
      </c>
      <c r="B639" t="s">
        <v>861</v>
      </c>
      <c r="C639" t="s">
        <v>537</v>
      </c>
      <c r="E639">
        <v>2</v>
      </c>
      <c r="F639" t="s">
        <v>862</v>
      </c>
      <c r="G639" t="s">
        <v>855</v>
      </c>
      <c r="H639" t="s">
        <v>861</v>
      </c>
      <c r="I639" t="s">
        <v>848</v>
      </c>
      <c r="J639" t="s">
        <v>281</v>
      </c>
      <c r="K639">
        <v>0</v>
      </c>
      <c r="L639" t="s">
        <v>282</v>
      </c>
      <c r="M639">
        <v>0</v>
      </c>
      <c r="N639" t="s">
        <v>283</v>
      </c>
      <c r="O639" t="s">
        <v>284</v>
      </c>
      <c r="P639" t="s">
        <v>284</v>
      </c>
    </row>
    <row r="641" spans="1:16" x14ac:dyDescent="0.25">
      <c r="A641" t="s">
        <v>276</v>
      </c>
      <c r="B641" t="s">
        <v>964</v>
      </c>
      <c r="C641" t="s">
        <v>963</v>
      </c>
      <c r="E641">
        <v>4</v>
      </c>
      <c r="F641" t="s">
        <v>501</v>
      </c>
      <c r="G641" t="s">
        <v>855</v>
      </c>
      <c r="H641" t="s">
        <v>500</v>
      </c>
      <c r="I641" t="s">
        <v>848</v>
      </c>
      <c r="J641" t="s">
        <v>502</v>
      </c>
      <c r="K641">
        <v>0</v>
      </c>
      <c r="L641" t="s">
        <v>282</v>
      </c>
      <c r="M641">
        <v>0</v>
      </c>
      <c r="N641" t="s">
        <v>283</v>
      </c>
      <c r="O641" t="s">
        <v>288</v>
      </c>
      <c r="P641" t="s">
        <v>284</v>
      </c>
    </row>
    <row r="642" spans="1:16" x14ac:dyDescent="0.25">
      <c r="A642" t="s">
        <v>276</v>
      </c>
      <c r="B642" t="s">
        <v>359</v>
      </c>
      <c r="C642" t="s">
        <v>167</v>
      </c>
      <c r="E642">
        <v>5</v>
      </c>
      <c r="F642" t="s">
        <v>360</v>
      </c>
      <c r="G642" t="s">
        <v>855</v>
      </c>
      <c r="H642" t="s">
        <v>359</v>
      </c>
      <c r="I642" t="s">
        <v>848</v>
      </c>
      <c r="J642" t="s">
        <v>361</v>
      </c>
      <c r="K642">
        <v>0</v>
      </c>
      <c r="L642" t="s">
        <v>282</v>
      </c>
      <c r="M642">
        <v>0</v>
      </c>
      <c r="N642" t="s">
        <v>300</v>
      </c>
      <c r="O642" t="s">
        <v>288</v>
      </c>
      <c r="P642" t="s">
        <v>284</v>
      </c>
    </row>
    <row r="643" spans="1:16" x14ac:dyDescent="0.25">
      <c r="A643" t="s">
        <v>276</v>
      </c>
      <c r="B643" t="s">
        <v>362</v>
      </c>
      <c r="C643" t="s">
        <v>168</v>
      </c>
      <c r="E643">
        <v>6</v>
      </c>
      <c r="F643" t="s">
        <v>363</v>
      </c>
      <c r="G643" t="s">
        <v>855</v>
      </c>
      <c r="H643" t="s">
        <v>362</v>
      </c>
      <c r="I643" t="s">
        <v>848</v>
      </c>
      <c r="J643" t="s">
        <v>361</v>
      </c>
      <c r="K643">
        <v>0</v>
      </c>
      <c r="L643" t="s">
        <v>282</v>
      </c>
      <c r="M643">
        <v>0</v>
      </c>
      <c r="N643" t="s">
        <v>300</v>
      </c>
      <c r="O643" t="s">
        <v>288</v>
      </c>
      <c r="P643" t="s">
        <v>284</v>
      </c>
    </row>
    <row r="644" spans="1:16" x14ac:dyDescent="0.25">
      <c r="A644" t="s">
        <v>276</v>
      </c>
      <c r="B644" t="s">
        <v>364</v>
      </c>
      <c r="C644" t="s">
        <v>169</v>
      </c>
      <c r="E644">
        <v>7</v>
      </c>
      <c r="F644" t="s">
        <v>365</v>
      </c>
      <c r="G644" t="s">
        <v>855</v>
      </c>
      <c r="H644" t="s">
        <v>364</v>
      </c>
      <c r="I644" t="s">
        <v>848</v>
      </c>
      <c r="J644" t="s">
        <v>361</v>
      </c>
      <c r="K644">
        <v>0</v>
      </c>
      <c r="L644" t="s">
        <v>282</v>
      </c>
      <c r="M644">
        <v>0</v>
      </c>
      <c r="N644" t="s">
        <v>300</v>
      </c>
      <c r="O644" t="s">
        <v>288</v>
      </c>
      <c r="P644" t="s">
        <v>284</v>
      </c>
    </row>
    <row r="645" spans="1:16" x14ac:dyDescent="0.25">
      <c r="A645" t="s">
        <v>276</v>
      </c>
      <c r="B645" t="s">
        <v>371</v>
      </c>
      <c r="C645" t="s">
        <v>372</v>
      </c>
      <c r="E645">
        <v>10</v>
      </c>
      <c r="F645" t="s">
        <v>373</v>
      </c>
      <c r="G645" t="s">
        <v>855</v>
      </c>
      <c r="H645" t="s">
        <v>371</v>
      </c>
      <c r="I645" t="s">
        <v>848</v>
      </c>
      <c r="J645" t="s">
        <v>281</v>
      </c>
      <c r="K645">
        <v>0</v>
      </c>
      <c r="L645" t="s">
        <v>282</v>
      </c>
      <c r="M645">
        <v>0</v>
      </c>
      <c r="N645" t="s">
        <v>283</v>
      </c>
      <c r="O645" t="s">
        <v>284</v>
      </c>
      <c r="P645" t="s">
        <v>284</v>
      </c>
    </row>
    <row r="646" spans="1:16" x14ac:dyDescent="0.25">
      <c r="A646" t="s">
        <v>276</v>
      </c>
      <c r="B646" t="s">
        <v>374</v>
      </c>
      <c r="C646" t="s">
        <v>172</v>
      </c>
      <c r="E646">
        <v>1</v>
      </c>
      <c r="F646" t="s">
        <v>375</v>
      </c>
      <c r="G646" t="s">
        <v>371</v>
      </c>
      <c r="H646" t="s">
        <v>374</v>
      </c>
      <c r="I646" t="s">
        <v>848</v>
      </c>
      <c r="J646" t="s">
        <v>376</v>
      </c>
      <c r="K646">
        <v>0</v>
      </c>
      <c r="L646" t="s">
        <v>282</v>
      </c>
      <c r="M646">
        <v>0</v>
      </c>
      <c r="N646" t="s">
        <v>300</v>
      </c>
      <c r="O646" t="s">
        <v>288</v>
      </c>
      <c r="P646" t="s">
        <v>284</v>
      </c>
    </row>
    <row r="647" spans="1:16" x14ac:dyDescent="0.25">
      <c r="A647" t="s">
        <v>276</v>
      </c>
      <c r="B647" t="s">
        <v>377</v>
      </c>
      <c r="C647" t="s">
        <v>173</v>
      </c>
      <c r="E647">
        <v>2</v>
      </c>
      <c r="F647" t="s">
        <v>378</v>
      </c>
      <c r="G647" t="s">
        <v>371</v>
      </c>
      <c r="H647" t="s">
        <v>377</v>
      </c>
      <c r="I647" t="s">
        <v>848</v>
      </c>
      <c r="J647" t="s">
        <v>376</v>
      </c>
      <c r="K647">
        <v>0</v>
      </c>
      <c r="L647" t="s">
        <v>282</v>
      </c>
      <c r="M647">
        <v>0</v>
      </c>
      <c r="N647" t="s">
        <v>300</v>
      </c>
      <c r="O647" t="s">
        <v>288</v>
      </c>
      <c r="P647" t="s">
        <v>284</v>
      </c>
    </row>
    <row r="648" spans="1:16" x14ac:dyDescent="0.25">
      <c r="A648" t="s">
        <v>276</v>
      </c>
      <c r="B648" t="s">
        <v>379</v>
      </c>
      <c r="C648" t="s">
        <v>380</v>
      </c>
      <c r="E648">
        <v>3</v>
      </c>
      <c r="F648" t="s">
        <v>381</v>
      </c>
      <c r="G648" t="s">
        <v>371</v>
      </c>
      <c r="H648" t="s">
        <v>379</v>
      </c>
      <c r="I648" t="s">
        <v>848</v>
      </c>
      <c r="J648" t="s">
        <v>376</v>
      </c>
      <c r="K648">
        <v>0</v>
      </c>
      <c r="L648" t="s">
        <v>282</v>
      </c>
      <c r="M648">
        <v>0</v>
      </c>
      <c r="N648" t="s">
        <v>300</v>
      </c>
      <c r="O648" t="s">
        <v>288</v>
      </c>
      <c r="P648" t="s">
        <v>284</v>
      </c>
    </row>
    <row r="649" spans="1:16" x14ac:dyDescent="0.25">
      <c r="A649" t="s">
        <v>276</v>
      </c>
      <c r="B649" t="s">
        <v>384</v>
      </c>
      <c r="C649" t="s">
        <v>176</v>
      </c>
      <c r="E649">
        <v>11</v>
      </c>
      <c r="F649" t="s">
        <v>385</v>
      </c>
      <c r="G649" t="s">
        <v>855</v>
      </c>
      <c r="H649" t="s">
        <v>384</v>
      </c>
      <c r="I649" t="s">
        <v>848</v>
      </c>
      <c r="J649" t="s">
        <v>361</v>
      </c>
      <c r="K649">
        <v>0</v>
      </c>
      <c r="L649" t="s">
        <v>282</v>
      </c>
      <c r="M649">
        <v>0</v>
      </c>
      <c r="N649" t="s">
        <v>300</v>
      </c>
      <c r="O649" t="s">
        <v>288</v>
      </c>
      <c r="P649" t="s">
        <v>284</v>
      </c>
    </row>
    <row r="650" spans="1:16" x14ac:dyDescent="0.25">
      <c r="A650" t="s">
        <v>276</v>
      </c>
      <c r="B650" t="s">
        <v>392</v>
      </c>
      <c r="C650" t="s">
        <v>393</v>
      </c>
      <c r="E650">
        <v>15</v>
      </c>
      <c r="F650" t="s">
        <v>394</v>
      </c>
      <c r="G650" t="s">
        <v>855</v>
      </c>
      <c r="H650" t="s">
        <v>392</v>
      </c>
      <c r="I650" t="s">
        <v>848</v>
      </c>
      <c r="J650" t="s">
        <v>281</v>
      </c>
      <c r="K650">
        <v>0</v>
      </c>
      <c r="L650" t="s">
        <v>282</v>
      </c>
      <c r="M650">
        <v>0</v>
      </c>
      <c r="N650" t="s">
        <v>283</v>
      </c>
      <c r="O650" t="s">
        <v>284</v>
      </c>
      <c r="P650" t="s">
        <v>284</v>
      </c>
    </row>
    <row r="651" spans="1:16" x14ac:dyDescent="0.25">
      <c r="A651" t="s">
        <v>276</v>
      </c>
      <c r="B651" t="s">
        <v>395</v>
      </c>
      <c r="C651" t="s">
        <v>180</v>
      </c>
      <c r="E651">
        <v>1</v>
      </c>
      <c r="F651" t="s">
        <v>396</v>
      </c>
      <c r="G651" t="s">
        <v>392</v>
      </c>
      <c r="H651" t="s">
        <v>395</v>
      </c>
      <c r="I651" t="s">
        <v>848</v>
      </c>
      <c r="J651" t="s">
        <v>361</v>
      </c>
      <c r="K651">
        <v>0</v>
      </c>
      <c r="L651" t="s">
        <v>282</v>
      </c>
      <c r="M651">
        <v>0</v>
      </c>
      <c r="N651" t="s">
        <v>300</v>
      </c>
      <c r="O651" t="s">
        <v>288</v>
      </c>
      <c r="P651" t="s">
        <v>284</v>
      </c>
    </row>
    <row r="652" spans="1:16" x14ac:dyDescent="0.25">
      <c r="A652" t="s">
        <v>276</v>
      </c>
      <c r="B652" t="s">
        <v>397</v>
      </c>
      <c r="C652" t="s">
        <v>181</v>
      </c>
      <c r="E652">
        <v>2</v>
      </c>
      <c r="F652" t="s">
        <v>482</v>
      </c>
      <c r="G652" t="s">
        <v>392</v>
      </c>
      <c r="H652" t="s">
        <v>397</v>
      </c>
      <c r="I652" t="s">
        <v>848</v>
      </c>
      <c r="J652" t="s">
        <v>370</v>
      </c>
      <c r="K652">
        <v>0</v>
      </c>
      <c r="L652" t="s">
        <v>282</v>
      </c>
      <c r="M652">
        <v>0</v>
      </c>
      <c r="N652" t="s">
        <v>300</v>
      </c>
      <c r="O652" t="s">
        <v>288</v>
      </c>
      <c r="P652" t="s">
        <v>284</v>
      </c>
    </row>
    <row r="653" spans="1:16" x14ac:dyDescent="0.25">
      <c r="A653" t="s">
        <v>276</v>
      </c>
      <c r="B653" t="s">
        <v>399</v>
      </c>
      <c r="C653" t="s">
        <v>400</v>
      </c>
      <c r="E653">
        <v>16</v>
      </c>
      <c r="F653" t="s">
        <v>401</v>
      </c>
      <c r="G653" t="s">
        <v>855</v>
      </c>
      <c r="H653" t="s">
        <v>399</v>
      </c>
      <c r="I653" t="s">
        <v>848</v>
      </c>
      <c r="J653" t="s">
        <v>281</v>
      </c>
      <c r="K653">
        <v>0</v>
      </c>
      <c r="L653" t="s">
        <v>282</v>
      </c>
      <c r="M653">
        <v>0</v>
      </c>
      <c r="N653" t="s">
        <v>283</v>
      </c>
      <c r="O653" t="s">
        <v>284</v>
      </c>
      <c r="P653" t="s">
        <v>284</v>
      </c>
    </row>
    <row r="654" spans="1:16" x14ac:dyDescent="0.25">
      <c r="A654" t="s">
        <v>276</v>
      </c>
      <c r="B654" t="s">
        <v>402</v>
      </c>
      <c r="C654" t="s">
        <v>182</v>
      </c>
      <c r="E654">
        <v>1</v>
      </c>
      <c r="F654" t="s">
        <v>403</v>
      </c>
      <c r="G654" t="s">
        <v>399</v>
      </c>
      <c r="H654" t="s">
        <v>402</v>
      </c>
      <c r="I654" t="s">
        <v>848</v>
      </c>
      <c r="J654" t="s">
        <v>361</v>
      </c>
      <c r="K654">
        <v>0</v>
      </c>
      <c r="L654" t="s">
        <v>282</v>
      </c>
      <c r="M654">
        <v>0</v>
      </c>
      <c r="N654" t="s">
        <v>300</v>
      </c>
      <c r="O654" t="s">
        <v>288</v>
      </c>
      <c r="P654" t="s">
        <v>284</v>
      </c>
    </row>
    <row r="655" spans="1:16" x14ac:dyDescent="0.25">
      <c r="A655" t="s">
        <v>276</v>
      </c>
      <c r="B655" t="s">
        <v>404</v>
      </c>
      <c r="C655" t="s">
        <v>183</v>
      </c>
      <c r="E655">
        <v>2</v>
      </c>
      <c r="F655" t="s">
        <v>405</v>
      </c>
      <c r="G655" t="s">
        <v>399</v>
      </c>
      <c r="H655" t="s">
        <v>404</v>
      </c>
      <c r="I655" t="s">
        <v>848</v>
      </c>
      <c r="J655" t="s">
        <v>370</v>
      </c>
      <c r="K655">
        <v>0</v>
      </c>
      <c r="L655" t="s">
        <v>282</v>
      </c>
      <c r="M655">
        <v>0</v>
      </c>
      <c r="N655" t="s">
        <v>300</v>
      </c>
      <c r="O655" t="s">
        <v>288</v>
      </c>
      <c r="P655" t="s">
        <v>284</v>
      </c>
    </row>
    <row r="656" spans="1:16" x14ac:dyDescent="0.25">
      <c r="A656" t="s">
        <v>276</v>
      </c>
      <c r="B656" t="s">
        <v>406</v>
      </c>
      <c r="C656" t="s">
        <v>184</v>
      </c>
      <c r="E656">
        <v>17</v>
      </c>
      <c r="F656" t="s">
        <v>407</v>
      </c>
      <c r="G656" t="s">
        <v>855</v>
      </c>
      <c r="H656" t="s">
        <v>406</v>
      </c>
      <c r="I656" t="s">
        <v>848</v>
      </c>
      <c r="J656" t="s">
        <v>361</v>
      </c>
      <c r="K656">
        <v>0</v>
      </c>
      <c r="L656" t="s">
        <v>282</v>
      </c>
      <c r="M656">
        <v>0</v>
      </c>
      <c r="N656" t="s">
        <v>300</v>
      </c>
      <c r="O656" t="s">
        <v>288</v>
      </c>
      <c r="P656" t="s">
        <v>284</v>
      </c>
    </row>
    <row r="657" spans="1:16" x14ac:dyDescent="0.25">
      <c r="A657" t="s">
        <v>276</v>
      </c>
      <c r="B657" t="s">
        <v>863</v>
      </c>
      <c r="C657" t="s">
        <v>864</v>
      </c>
      <c r="F657" t="s">
        <v>865</v>
      </c>
      <c r="I657" t="s">
        <v>866</v>
      </c>
      <c r="J657" t="s">
        <v>281</v>
      </c>
      <c r="K657">
        <v>0</v>
      </c>
      <c r="L657" t="s">
        <v>282</v>
      </c>
      <c r="M657">
        <v>0</v>
      </c>
      <c r="N657" t="s">
        <v>283</v>
      </c>
      <c r="O657" t="s">
        <v>284</v>
      </c>
      <c r="P657" t="s">
        <v>284</v>
      </c>
    </row>
    <row r="658" spans="1:16" x14ac:dyDescent="0.25">
      <c r="A658" t="s">
        <v>276</v>
      </c>
      <c r="B658" t="s">
        <v>867</v>
      </c>
      <c r="C658" t="s">
        <v>868</v>
      </c>
      <c r="E658">
        <v>1</v>
      </c>
      <c r="F658" t="s">
        <v>869</v>
      </c>
      <c r="G658" t="s">
        <v>863</v>
      </c>
      <c r="H658" t="s">
        <v>867</v>
      </c>
      <c r="I658" t="s">
        <v>866</v>
      </c>
      <c r="J658" t="s">
        <v>281</v>
      </c>
      <c r="K658">
        <v>0</v>
      </c>
      <c r="L658" t="s">
        <v>338</v>
      </c>
      <c r="M658">
        <v>0</v>
      </c>
      <c r="N658" t="s">
        <v>283</v>
      </c>
      <c r="O658" t="s">
        <v>284</v>
      </c>
      <c r="P658" t="s">
        <v>284</v>
      </c>
    </row>
    <row r="659" spans="1:16" x14ac:dyDescent="0.25">
      <c r="A659" t="s">
        <v>276</v>
      </c>
      <c r="B659" t="s">
        <v>870</v>
      </c>
      <c r="C659" t="s">
        <v>871</v>
      </c>
      <c r="E659">
        <v>1</v>
      </c>
      <c r="F659" t="s">
        <v>872</v>
      </c>
      <c r="G659" t="s">
        <v>867</v>
      </c>
      <c r="H659" t="s">
        <v>870</v>
      </c>
      <c r="I659" t="s">
        <v>866</v>
      </c>
      <c r="J659" t="s">
        <v>281</v>
      </c>
      <c r="K659">
        <v>0</v>
      </c>
      <c r="L659" t="s">
        <v>342</v>
      </c>
      <c r="M659">
        <v>0</v>
      </c>
      <c r="N659" t="s">
        <v>283</v>
      </c>
      <c r="O659" t="s">
        <v>284</v>
      </c>
      <c r="P659" t="s">
        <v>284</v>
      </c>
    </row>
    <row r="660" spans="1:16" x14ac:dyDescent="0.25">
      <c r="A660" t="s">
        <v>276</v>
      </c>
      <c r="B660" t="s">
        <v>873</v>
      </c>
      <c r="C660" t="s">
        <v>874</v>
      </c>
      <c r="E660">
        <v>1</v>
      </c>
      <c r="F660" t="s">
        <v>875</v>
      </c>
      <c r="G660" t="s">
        <v>867</v>
      </c>
      <c r="H660" t="s">
        <v>873</v>
      </c>
      <c r="I660" t="s">
        <v>866</v>
      </c>
      <c r="J660" t="s">
        <v>281</v>
      </c>
      <c r="K660">
        <v>0</v>
      </c>
      <c r="L660" t="s">
        <v>282</v>
      </c>
      <c r="M660">
        <v>0</v>
      </c>
      <c r="N660" t="s">
        <v>283</v>
      </c>
      <c r="O660" t="s">
        <v>284</v>
      </c>
      <c r="P660" t="s">
        <v>284</v>
      </c>
    </row>
    <row r="662" spans="1:16" x14ac:dyDescent="0.25">
      <c r="A662" t="s">
        <v>276</v>
      </c>
      <c r="B662" t="s">
        <v>964</v>
      </c>
      <c r="C662" t="s">
        <v>963</v>
      </c>
      <c r="E662">
        <v>2</v>
      </c>
      <c r="F662" t="s">
        <v>501</v>
      </c>
      <c r="G662" t="s">
        <v>873</v>
      </c>
      <c r="H662" t="s">
        <v>500</v>
      </c>
      <c r="I662" t="s">
        <v>866</v>
      </c>
      <c r="J662" t="s">
        <v>502</v>
      </c>
      <c r="K662">
        <v>0</v>
      </c>
      <c r="L662" t="s">
        <v>282</v>
      </c>
      <c r="M662">
        <v>0</v>
      </c>
      <c r="N662" t="s">
        <v>283</v>
      </c>
      <c r="O662" t="s">
        <v>288</v>
      </c>
      <c r="P662" t="s">
        <v>284</v>
      </c>
    </row>
    <row r="663" spans="1:16" x14ac:dyDescent="0.25">
      <c r="A663" t="s">
        <v>276</v>
      </c>
      <c r="B663" t="s">
        <v>359</v>
      </c>
      <c r="C663" t="s">
        <v>167</v>
      </c>
      <c r="E663">
        <v>3</v>
      </c>
      <c r="F663" t="s">
        <v>360</v>
      </c>
      <c r="G663" t="s">
        <v>873</v>
      </c>
      <c r="H663" t="s">
        <v>359</v>
      </c>
      <c r="I663" t="s">
        <v>866</v>
      </c>
      <c r="J663" t="s">
        <v>361</v>
      </c>
      <c r="K663">
        <v>0</v>
      </c>
      <c r="L663" t="s">
        <v>282</v>
      </c>
      <c r="M663">
        <v>0</v>
      </c>
      <c r="N663" t="s">
        <v>300</v>
      </c>
      <c r="O663" t="s">
        <v>288</v>
      </c>
      <c r="P663" t="s">
        <v>284</v>
      </c>
    </row>
    <row r="664" spans="1:16" x14ac:dyDescent="0.25">
      <c r="A664" t="s">
        <v>276</v>
      </c>
      <c r="B664" t="s">
        <v>362</v>
      </c>
      <c r="C664" t="s">
        <v>168</v>
      </c>
      <c r="E664">
        <v>4</v>
      </c>
      <c r="F664" t="s">
        <v>363</v>
      </c>
      <c r="G664" t="s">
        <v>873</v>
      </c>
      <c r="H664" t="s">
        <v>362</v>
      </c>
      <c r="I664" t="s">
        <v>866</v>
      </c>
      <c r="J664" t="s">
        <v>361</v>
      </c>
      <c r="K664">
        <v>0</v>
      </c>
      <c r="L664" t="s">
        <v>282</v>
      </c>
      <c r="M664">
        <v>0</v>
      </c>
      <c r="N664" t="s">
        <v>300</v>
      </c>
      <c r="O664" t="s">
        <v>288</v>
      </c>
      <c r="P664" t="s">
        <v>284</v>
      </c>
    </row>
    <row r="665" spans="1:16" x14ac:dyDescent="0.25">
      <c r="A665" t="s">
        <v>276</v>
      </c>
      <c r="B665" t="s">
        <v>364</v>
      </c>
      <c r="C665" t="s">
        <v>169</v>
      </c>
      <c r="E665">
        <v>5</v>
      </c>
      <c r="F665" t="s">
        <v>365</v>
      </c>
      <c r="G665" t="s">
        <v>873</v>
      </c>
      <c r="H665" t="s">
        <v>364</v>
      </c>
      <c r="I665" t="s">
        <v>866</v>
      </c>
      <c r="J665" t="s">
        <v>361</v>
      </c>
      <c r="K665">
        <v>0</v>
      </c>
      <c r="L665" t="s">
        <v>282</v>
      </c>
      <c r="M665">
        <v>0</v>
      </c>
      <c r="N665" t="s">
        <v>300</v>
      </c>
      <c r="O665" t="s">
        <v>288</v>
      </c>
      <c r="P665" t="s">
        <v>284</v>
      </c>
    </row>
    <row r="666" spans="1:16" x14ac:dyDescent="0.25">
      <c r="A666" t="s">
        <v>276</v>
      </c>
      <c r="B666" t="s">
        <v>371</v>
      </c>
      <c r="C666" t="s">
        <v>372</v>
      </c>
      <c r="E666">
        <v>8</v>
      </c>
      <c r="F666" t="s">
        <v>373</v>
      </c>
      <c r="G666" t="s">
        <v>873</v>
      </c>
      <c r="H666" t="s">
        <v>371</v>
      </c>
      <c r="I666" t="s">
        <v>866</v>
      </c>
      <c r="J666" t="s">
        <v>281</v>
      </c>
      <c r="K666">
        <v>0</v>
      </c>
      <c r="L666" t="s">
        <v>282</v>
      </c>
      <c r="M666">
        <v>0</v>
      </c>
      <c r="N666" t="s">
        <v>283</v>
      </c>
      <c r="O666" t="s">
        <v>284</v>
      </c>
      <c r="P666" t="s">
        <v>284</v>
      </c>
    </row>
    <row r="667" spans="1:16" x14ac:dyDescent="0.25">
      <c r="A667" t="s">
        <v>276</v>
      </c>
      <c r="B667" t="s">
        <v>374</v>
      </c>
      <c r="C667" t="s">
        <v>172</v>
      </c>
      <c r="E667">
        <v>1</v>
      </c>
      <c r="F667" t="s">
        <v>375</v>
      </c>
      <c r="G667" t="s">
        <v>371</v>
      </c>
      <c r="H667" t="s">
        <v>374</v>
      </c>
      <c r="I667" t="s">
        <v>866</v>
      </c>
      <c r="J667" t="s">
        <v>376</v>
      </c>
      <c r="K667">
        <v>0</v>
      </c>
      <c r="L667" t="s">
        <v>282</v>
      </c>
      <c r="M667">
        <v>0</v>
      </c>
      <c r="N667" t="s">
        <v>300</v>
      </c>
      <c r="O667" t="s">
        <v>288</v>
      </c>
      <c r="P667" t="s">
        <v>284</v>
      </c>
    </row>
    <row r="668" spans="1:16" x14ac:dyDescent="0.25">
      <c r="A668" t="s">
        <v>276</v>
      </c>
      <c r="B668" t="s">
        <v>377</v>
      </c>
      <c r="C668" t="s">
        <v>173</v>
      </c>
      <c r="E668">
        <v>2</v>
      </c>
      <c r="F668" t="s">
        <v>378</v>
      </c>
      <c r="G668" t="s">
        <v>371</v>
      </c>
      <c r="H668" t="s">
        <v>377</v>
      </c>
      <c r="I668" t="s">
        <v>866</v>
      </c>
      <c r="J668" t="s">
        <v>376</v>
      </c>
      <c r="K668">
        <v>0</v>
      </c>
      <c r="L668" t="s">
        <v>282</v>
      </c>
      <c r="M668">
        <v>0</v>
      </c>
      <c r="N668" t="s">
        <v>300</v>
      </c>
      <c r="O668" t="s">
        <v>288</v>
      </c>
      <c r="P668" t="s">
        <v>284</v>
      </c>
    </row>
    <row r="669" spans="1:16" x14ac:dyDescent="0.25">
      <c r="A669" t="s">
        <v>276</v>
      </c>
      <c r="B669" t="s">
        <v>379</v>
      </c>
      <c r="C669" t="s">
        <v>380</v>
      </c>
      <c r="E669">
        <v>3</v>
      </c>
      <c r="F669" t="s">
        <v>381</v>
      </c>
      <c r="G669" t="s">
        <v>371</v>
      </c>
      <c r="H669" t="s">
        <v>379</v>
      </c>
      <c r="I669" t="s">
        <v>866</v>
      </c>
      <c r="J669" t="s">
        <v>376</v>
      </c>
      <c r="K669">
        <v>0</v>
      </c>
      <c r="L669" t="s">
        <v>282</v>
      </c>
      <c r="M669">
        <v>0</v>
      </c>
      <c r="N669" t="s">
        <v>300</v>
      </c>
      <c r="O669" t="s">
        <v>288</v>
      </c>
      <c r="P669" t="s">
        <v>284</v>
      </c>
    </row>
    <row r="670" spans="1:16" x14ac:dyDescent="0.25">
      <c r="A670" t="s">
        <v>276</v>
      </c>
      <c r="B670" t="s">
        <v>384</v>
      </c>
      <c r="C670" t="s">
        <v>176</v>
      </c>
      <c r="E670">
        <v>9</v>
      </c>
      <c r="F670" t="s">
        <v>385</v>
      </c>
      <c r="G670" t="s">
        <v>873</v>
      </c>
      <c r="H670" t="s">
        <v>384</v>
      </c>
      <c r="I670" t="s">
        <v>866</v>
      </c>
      <c r="J670" t="s">
        <v>361</v>
      </c>
      <c r="K670">
        <v>0</v>
      </c>
      <c r="L670" t="s">
        <v>282</v>
      </c>
      <c r="M670">
        <v>0</v>
      </c>
      <c r="N670" t="s">
        <v>300</v>
      </c>
      <c r="O670" t="s">
        <v>288</v>
      </c>
      <c r="P670" t="s">
        <v>284</v>
      </c>
    </row>
    <row r="671" spans="1:16" x14ac:dyDescent="0.25">
      <c r="A671" t="s">
        <v>276</v>
      </c>
      <c r="B671" t="s">
        <v>392</v>
      </c>
      <c r="C671" t="s">
        <v>393</v>
      </c>
      <c r="E671">
        <v>13</v>
      </c>
      <c r="F671" t="s">
        <v>394</v>
      </c>
      <c r="G671" t="s">
        <v>873</v>
      </c>
      <c r="H671" t="s">
        <v>392</v>
      </c>
      <c r="I671" t="s">
        <v>866</v>
      </c>
      <c r="J671" t="s">
        <v>281</v>
      </c>
      <c r="K671">
        <v>0</v>
      </c>
      <c r="L671" t="s">
        <v>282</v>
      </c>
      <c r="M671">
        <v>0</v>
      </c>
      <c r="N671" t="s">
        <v>283</v>
      </c>
      <c r="O671" t="s">
        <v>284</v>
      </c>
      <c r="P671" t="s">
        <v>284</v>
      </c>
    </row>
    <row r="672" spans="1:16" x14ac:dyDescent="0.25">
      <c r="A672" t="s">
        <v>276</v>
      </c>
      <c r="B672" t="s">
        <v>395</v>
      </c>
      <c r="C672" t="s">
        <v>180</v>
      </c>
      <c r="E672">
        <v>1</v>
      </c>
      <c r="F672" t="s">
        <v>396</v>
      </c>
      <c r="G672" t="s">
        <v>392</v>
      </c>
      <c r="H672" t="s">
        <v>395</v>
      </c>
      <c r="I672" t="s">
        <v>866</v>
      </c>
      <c r="J672" t="s">
        <v>361</v>
      </c>
      <c r="K672">
        <v>0</v>
      </c>
      <c r="L672" t="s">
        <v>282</v>
      </c>
      <c r="M672">
        <v>0</v>
      </c>
      <c r="N672" t="s">
        <v>300</v>
      </c>
      <c r="O672" t="s">
        <v>288</v>
      </c>
      <c r="P672" t="s">
        <v>284</v>
      </c>
    </row>
    <row r="673" spans="1:16" x14ac:dyDescent="0.25">
      <c r="A673" t="s">
        <v>276</v>
      </c>
      <c r="B673" t="s">
        <v>397</v>
      </c>
      <c r="C673" t="s">
        <v>181</v>
      </c>
      <c r="E673">
        <v>2</v>
      </c>
      <c r="F673" t="s">
        <v>482</v>
      </c>
      <c r="G673" t="s">
        <v>392</v>
      </c>
      <c r="H673" t="s">
        <v>397</v>
      </c>
      <c r="I673" t="s">
        <v>866</v>
      </c>
      <c r="J673" t="s">
        <v>370</v>
      </c>
      <c r="K673">
        <v>0</v>
      </c>
      <c r="L673" t="s">
        <v>282</v>
      </c>
      <c r="M673">
        <v>0</v>
      </c>
      <c r="N673" t="s">
        <v>300</v>
      </c>
      <c r="O673" t="s">
        <v>288</v>
      </c>
      <c r="P673" t="s">
        <v>284</v>
      </c>
    </row>
    <row r="674" spans="1:16" x14ac:dyDescent="0.25">
      <c r="A674" t="s">
        <v>276</v>
      </c>
      <c r="B674" t="s">
        <v>399</v>
      </c>
      <c r="C674" t="s">
        <v>400</v>
      </c>
      <c r="E674">
        <v>14</v>
      </c>
      <c r="F674" t="s">
        <v>401</v>
      </c>
      <c r="G674" t="s">
        <v>873</v>
      </c>
      <c r="H674" t="s">
        <v>399</v>
      </c>
      <c r="I674" t="s">
        <v>866</v>
      </c>
      <c r="J674" t="s">
        <v>281</v>
      </c>
      <c r="K674">
        <v>0</v>
      </c>
      <c r="L674" t="s">
        <v>282</v>
      </c>
      <c r="M674">
        <v>0</v>
      </c>
      <c r="N674" t="s">
        <v>283</v>
      </c>
      <c r="O674" t="s">
        <v>284</v>
      </c>
      <c r="P674" t="s">
        <v>284</v>
      </c>
    </row>
    <row r="675" spans="1:16" x14ac:dyDescent="0.25">
      <c r="A675" t="s">
        <v>276</v>
      </c>
      <c r="B675" t="s">
        <v>402</v>
      </c>
      <c r="C675" t="s">
        <v>182</v>
      </c>
      <c r="E675">
        <v>1</v>
      </c>
      <c r="F675" t="s">
        <v>403</v>
      </c>
      <c r="G675" t="s">
        <v>399</v>
      </c>
      <c r="H675" t="s">
        <v>402</v>
      </c>
      <c r="I675" t="s">
        <v>866</v>
      </c>
      <c r="J675" t="s">
        <v>361</v>
      </c>
      <c r="K675">
        <v>0</v>
      </c>
      <c r="L675" t="s">
        <v>282</v>
      </c>
      <c r="M675">
        <v>0</v>
      </c>
      <c r="N675" t="s">
        <v>300</v>
      </c>
      <c r="O675" t="s">
        <v>288</v>
      </c>
      <c r="P675" t="s">
        <v>284</v>
      </c>
    </row>
    <row r="676" spans="1:16" x14ac:dyDescent="0.25">
      <c r="A676" t="s">
        <v>276</v>
      </c>
      <c r="B676" t="s">
        <v>404</v>
      </c>
      <c r="C676" t="s">
        <v>183</v>
      </c>
      <c r="E676">
        <v>2</v>
      </c>
      <c r="F676" t="s">
        <v>405</v>
      </c>
      <c r="G676" t="s">
        <v>399</v>
      </c>
      <c r="H676" t="s">
        <v>404</v>
      </c>
      <c r="I676" t="s">
        <v>866</v>
      </c>
      <c r="J676" t="s">
        <v>370</v>
      </c>
      <c r="K676">
        <v>0</v>
      </c>
      <c r="L676" t="s">
        <v>282</v>
      </c>
      <c r="M676">
        <v>0</v>
      </c>
      <c r="N676" t="s">
        <v>300</v>
      </c>
      <c r="O676" t="s">
        <v>288</v>
      </c>
      <c r="P676" t="s">
        <v>284</v>
      </c>
    </row>
    <row r="677" spans="1:16" x14ac:dyDescent="0.25">
      <c r="A677" t="s">
        <v>276</v>
      </c>
      <c r="B677" t="s">
        <v>406</v>
      </c>
      <c r="C677" t="s">
        <v>184</v>
      </c>
      <c r="E677">
        <v>15</v>
      </c>
      <c r="F677" t="s">
        <v>407</v>
      </c>
      <c r="G677" t="s">
        <v>873</v>
      </c>
      <c r="H677" t="s">
        <v>406</v>
      </c>
      <c r="I677" t="s">
        <v>866</v>
      </c>
      <c r="J677" t="s">
        <v>361</v>
      </c>
      <c r="K677">
        <v>0</v>
      </c>
      <c r="L677" t="s">
        <v>282</v>
      </c>
      <c r="M677">
        <v>0</v>
      </c>
      <c r="N677" t="s">
        <v>300</v>
      </c>
      <c r="O677" t="s">
        <v>288</v>
      </c>
      <c r="P677" t="s">
        <v>284</v>
      </c>
    </row>
    <row r="678" spans="1:16" x14ac:dyDescent="0.25">
      <c r="A678" t="s">
        <v>276</v>
      </c>
      <c r="B678" t="s">
        <v>876</v>
      </c>
      <c r="C678" t="s">
        <v>877</v>
      </c>
      <c r="F678" t="s">
        <v>878</v>
      </c>
      <c r="I678" t="s">
        <v>879</v>
      </c>
      <c r="J678" t="s">
        <v>281</v>
      </c>
      <c r="K678">
        <v>0</v>
      </c>
      <c r="L678" t="s">
        <v>282</v>
      </c>
      <c r="M678">
        <v>0</v>
      </c>
      <c r="N678" t="s">
        <v>283</v>
      </c>
      <c r="O678" t="s">
        <v>284</v>
      </c>
      <c r="P678" t="s">
        <v>284</v>
      </c>
    </row>
    <row r="679" spans="1:16" x14ac:dyDescent="0.25">
      <c r="A679" t="s">
        <v>276</v>
      </c>
      <c r="B679" t="s">
        <v>880</v>
      </c>
      <c r="C679" t="s">
        <v>881</v>
      </c>
      <c r="E679">
        <v>1</v>
      </c>
      <c r="F679" t="s">
        <v>882</v>
      </c>
      <c r="G679" t="s">
        <v>876</v>
      </c>
      <c r="H679" t="s">
        <v>880</v>
      </c>
      <c r="I679" t="s">
        <v>879</v>
      </c>
      <c r="J679" t="s">
        <v>281</v>
      </c>
      <c r="K679">
        <v>0</v>
      </c>
      <c r="L679" t="s">
        <v>338</v>
      </c>
      <c r="M679">
        <v>0</v>
      </c>
      <c r="N679" t="s">
        <v>283</v>
      </c>
      <c r="O679" t="s">
        <v>284</v>
      </c>
      <c r="P679" t="s">
        <v>284</v>
      </c>
    </row>
    <row r="680" spans="1:16" x14ac:dyDescent="0.25">
      <c r="A680" t="s">
        <v>276</v>
      </c>
      <c r="B680" t="s">
        <v>883</v>
      </c>
      <c r="C680" t="s">
        <v>884</v>
      </c>
      <c r="E680">
        <v>1</v>
      </c>
      <c r="F680" t="s">
        <v>885</v>
      </c>
      <c r="G680" t="s">
        <v>880</v>
      </c>
      <c r="H680" t="s">
        <v>883</v>
      </c>
      <c r="I680" t="s">
        <v>879</v>
      </c>
      <c r="J680" t="s">
        <v>281</v>
      </c>
      <c r="K680">
        <v>0</v>
      </c>
      <c r="L680" t="s">
        <v>342</v>
      </c>
      <c r="M680">
        <v>0</v>
      </c>
      <c r="N680" t="s">
        <v>283</v>
      </c>
      <c r="O680" t="s">
        <v>284</v>
      </c>
      <c r="P680" t="s">
        <v>284</v>
      </c>
    </row>
    <row r="681" spans="1:16" x14ac:dyDescent="0.25">
      <c r="A681" t="s">
        <v>276</v>
      </c>
      <c r="B681" t="s">
        <v>886</v>
      </c>
      <c r="C681" t="s">
        <v>887</v>
      </c>
      <c r="E681">
        <v>2</v>
      </c>
      <c r="F681" t="s">
        <v>888</v>
      </c>
      <c r="G681" t="s">
        <v>876</v>
      </c>
      <c r="H681" t="s">
        <v>886</v>
      </c>
      <c r="I681" t="s">
        <v>879</v>
      </c>
      <c r="J681" t="s">
        <v>281</v>
      </c>
      <c r="K681">
        <v>0</v>
      </c>
      <c r="L681" t="s">
        <v>282</v>
      </c>
      <c r="M681">
        <v>0</v>
      </c>
      <c r="N681" t="s">
        <v>283</v>
      </c>
      <c r="O681" t="s">
        <v>284</v>
      </c>
      <c r="P681" t="s">
        <v>284</v>
      </c>
    </row>
    <row r="682" spans="1:16" x14ac:dyDescent="0.25">
      <c r="A682" t="s">
        <v>276</v>
      </c>
      <c r="B682" t="s">
        <v>357</v>
      </c>
      <c r="C682" t="s">
        <v>146</v>
      </c>
      <c r="E682">
        <v>1</v>
      </c>
      <c r="F682" t="s">
        <v>358</v>
      </c>
      <c r="G682" t="s">
        <v>886</v>
      </c>
      <c r="H682" t="s">
        <v>357</v>
      </c>
      <c r="I682" t="s">
        <v>879</v>
      </c>
      <c r="J682" t="s">
        <v>376</v>
      </c>
      <c r="K682">
        <v>0</v>
      </c>
      <c r="L682" t="s">
        <v>282</v>
      </c>
      <c r="M682">
        <v>0</v>
      </c>
      <c r="N682" t="s">
        <v>300</v>
      </c>
      <c r="O682" t="s">
        <v>288</v>
      </c>
      <c r="P682" t="s">
        <v>284</v>
      </c>
    </row>
    <row r="683" spans="1:16" x14ac:dyDescent="0.25">
      <c r="A683" t="s">
        <v>276</v>
      </c>
      <c r="B683" t="s">
        <v>889</v>
      </c>
      <c r="C683" t="s">
        <v>147</v>
      </c>
      <c r="E683">
        <v>2</v>
      </c>
      <c r="F683" t="s">
        <v>890</v>
      </c>
      <c r="G683" t="s">
        <v>886</v>
      </c>
      <c r="H683" t="s">
        <v>889</v>
      </c>
      <c r="I683" t="s">
        <v>879</v>
      </c>
      <c r="J683" t="s">
        <v>361</v>
      </c>
      <c r="K683">
        <v>0</v>
      </c>
      <c r="L683" t="s">
        <v>282</v>
      </c>
      <c r="M683">
        <v>0</v>
      </c>
      <c r="N683" t="s">
        <v>300</v>
      </c>
      <c r="O683" t="s">
        <v>288</v>
      </c>
      <c r="P683" t="s">
        <v>284</v>
      </c>
    </row>
    <row r="684" spans="1:16" x14ac:dyDescent="0.25">
      <c r="A684" t="s">
        <v>276</v>
      </c>
      <c r="B684" t="s">
        <v>891</v>
      </c>
      <c r="C684" t="s">
        <v>892</v>
      </c>
      <c r="E684">
        <v>3</v>
      </c>
      <c r="F684" t="s">
        <v>893</v>
      </c>
      <c r="G684" t="s">
        <v>886</v>
      </c>
      <c r="H684" t="s">
        <v>891</v>
      </c>
      <c r="I684" t="s">
        <v>879</v>
      </c>
      <c r="J684" t="s">
        <v>376</v>
      </c>
      <c r="K684">
        <v>0</v>
      </c>
      <c r="L684" t="s">
        <v>282</v>
      </c>
      <c r="M684">
        <v>0</v>
      </c>
      <c r="N684" t="s">
        <v>300</v>
      </c>
      <c r="O684" t="s">
        <v>288</v>
      </c>
      <c r="P684" t="s">
        <v>284</v>
      </c>
    </row>
    <row r="685" spans="1:16" x14ac:dyDescent="0.25">
      <c r="A685" t="s">
        <v>276</v>
      </c>
      <c r="B685" t="s">
        <v>894</v>
      </c>
      <c r="C685" t="s">
        <v>895</v>
      </c>
      <c r="E685">
        <v>4</v>
      </c>
      <c r="F685" t="s">
        <v>896</v>
      </c>
      <c r="G685" t="s">
        <v>886</v>
      </c>
      <c r="H685" t="s">
        <v>894</v>
      </c>
      <c r="I685" t="s">
        <v>879</v>
      </c>
      <c r="J685" t="s">
        <v>281</v>
      </c>
      <c r="K685">
        <v>0</v>
      </c>
      <c r="L685" t="s">
        <v>282</v>
      </c>
      <c r="M685">
        <v>0</v>
      </c>
      <c r="N685" t="s">
        <v>300</v>
      </c>
      <c r="O685" t="s">
        <v>288</v>
      </c>
      <c r="P685" t="s">
        <v>284</v>
      </c>
    </row>
    <row r="686" spans="1:16" x14ac:dyDescent="0.25">
      <c r="A686" t="s">
        <v>276</v>
      </c>
      <c r="B686" t="s">
        <v>897</v>
      </c>
      <c r="C686" t="s">
        <v>898</v>
      </c>
      <c r="F686" t="s">
        <v>899</v>
      </c>
      <c r="I686" t="s">
        <v>879</v>
      </c>
      <c r="J686" t="s">
        <v>281</v>
      </c>
      <c r="K686">
        <v>0</v>
      </c>
      <c r="L686" t="s">
        <v>282</v>
      </c>
      <c r="M686">
        <v>0</v>
      </c>
      <c r="N686" t="s">
        <v>283</v>
      </c>
      <c r="O686" t="s">
        <v>284</v>
      </c>
      <c r="P686" t="s">
        <v>284</v>
      </c>
    </row>
    <row r="687" spans="1:16" x14ac:dyDescent="0.25">
      <c r="A687" t="s">
        <v>276</v>
      </c>
      <c r="B687" t="s">
        <v>900</v>
      </c>
      <c r="C687" t="s">
        <v>901</v>
      </c>
      <c r="E687">
        <v>1</v>
      </c>
      <c r="F687" t="s">
        <v>902</v>
      </c>
      <c r="G687" t="s">
        <v>897</v>
      </c>
      <c r="H687" t="s">
        <v>900</v>
      </c>
      <c r="I687" t="s">
        <v>879</v>
      </c>
      <c r="J687" t="s">
        <v>281</v>
      </c>
      <c r="K687">
        <v>0</v>
      </c>
      <c r="L687" t="s">
        <v>338</v>
      </c>
      <c r="M687">
        <v>0</v>
      </c>
      <c r="N687" t="s">
        <v>283</v>
      </c>
      <c r="O687" t="s">
        <v>284</v>
      </c>
      <c r="P687" t="s">
        <v>284</v>
      </c>
    </row>
    <row r="688" spans="1:16" x14ac:dyDescent="0.25">
      <c r="A688" t="s">
        <v>276</v>
      </c>
      <c r="B688" t="s">
        <v>903</v>
      </c>
      <c r="C688" t="s">
        <v>904</v>
      </c>
      <c r="E688">
        <v>1</v>
      </c>
      <c r="F688" t="s">
        <v>905</v>
      </c>
      <c r="G688" t="s">
        <v>900</v>
      </c>
      <c r="H688" t="s">
        <v>903</v>
      </c>
      <c r="I688" t="s">
        <v>879</v>
      </c>
      <c r="J688" t="s">
        <v>281</v>
      </c>
      <c r="K688">
        <v>0</v>
      </c>
      <c r="L688" t="s">
        <v>342</v>
      </c>
      <c r="M688">
        <v>0</v>
      </c>
      <c r="N688" t="s">
        <v>283</v>
      </c>
      <c r="O688" t="s">
        <v>284</v>
      </c>
      <c r="P688" t="s">
        <v>284</v>
      </c>
    </row>
    <row r="689" spans="1:16" x14ac:dyDescent="0.25">
      <c r="A689" t="s">
        <v>276</v>
      </c>
      <c r="B689" t="s">
        <v>906</v>
      </c>
      <c r="C689" t="s">
        <v>907</v>
      </c>
      <c r="E689">
        <v>2</v>
      </c>
      <c r="F689" t="s">
        <v>908</v>
      </c>
      <c r="G689" t="s">
        <v>900</v>
      </c>
      <c r="H689" t="s">
        <v>906</v>
      </c>
      <c r="I689" t="s">
        <v>879</v>
      </c>
      <c r="J689" t="s">
        <v>281</v>
      </c>
      <c r="K689">
        <v>0</v>
      </c>
      <c r="L689" t="s">
        <v>282</v>
      </c>
      <c r="M689">
        <v>0</v>
      </c>
      <c r="N689" t="s">
        <v>283</v>
      </c>
      <c r="O689" t="s">
        <v>284</v>
      </c>
      <c r="P689" t="s">
        <v>284</v>
      </c>
    </row>
    <row r="690" spans="1:16" x14ac:dyDescent="0.25">
      <c r="A690" t="s">
        <v>276</v>
      </c>
      <c r="B690" t="s">
        <v>909</v>
      </c>
      <c r="C690" t="s">
        <v>148</v>
      </c>
      <c r="E690">
        <v>1</v>
      </c>
      <c r="F690" t="s">
        <v>910</v>
      </c>
      <c r="G690" t="s">
        <v>906</v>
      </c>
      <c r="H690" t="s">
        <v>909</v>
      </c>
      <c r="I690" t="s">
        <v>879</v>
      </c>
      <c r="J690" t="s">
        <v>281</v>
      </c>
      <c r="K690">
        <v>0</v>
      </c>
      <c r="L690" t="s">
        <v>282</v>
      </c>
      <c r="M690">
        <v>0</v>
      </c>
      <c r="N690" t="s">
        <v>283</v>
      </c>
      <c r="O690" t="s">
        <v>288</v>
      </c>
      <c r="P690" t="s">
        <v>284</v>
      </c>
    </row>
    <row r="691" spans="1:16" x14ac:dyDescent="0.25">
      <c r="A691" t="s">
        <v>276</v>
      </c>
      <c r="B691" t="s">
        <v>366</v>
      </c>
      <c r="C691" t="s">
        <v>149</v>
      </c>
      <c r="E691">
        <v>2</v>
      </c>
      <c r="F691" t="s">
        <v>367</v>
      </c>
      <c r="G691" t="s">
        <v>906</v>
      </c>
      <c r="H691" t="s">
        <v>366</v>
      </c>
      <c r="I691" t="s">
        <v>879</v>
      </c>
      <c r="J691" t="s">
        <v>361</v>
      </c>
      <c r="K691">
        <v>0</v>
      </c>
      <c r="L691" t="s">
        <v>282</v>
      </c>
      <c r="M691">
        <v>0</v>
      </c>
      <c r="N691" t="s">
        <v>300</v>
      </c>
      <c r="O691" t="s">
        <v>288</v>
      </c>
      <c r="P691" t="s">
        <v>284</v>
      </c>
    </row>
    <row r="692" spans="1:16" x14ac:dyDescent="0.25">
      <c r="A692" t="s">
        <v>276</v>
      </c>
      <c r="B692" t="s">
        <v>911</v>
      </c>
      <c r="C692" t="s">
        <v>150</v>
      </c>
      <c r="E692">
        <v>3</v>
      </c>
      <c r="F692" t="s">
        <v>912</v>
      </c>
      <c r="G692" t="s">
        <v>906</v>
      </c>
      <c r="H692" t="s">
        <v>911</v>
      </c>
      <c r="I692" t="s">
        <v>879</v>
      </c>
      <c r="J692" t="s">
        <v>370</v>
      </c>
      <c r="K692">
        <v>0</v>
      </c>
      <c r="L692" t="s">
        <v>282</v>
      </c>
      <c r="M692">
        <v>0</v>
      </c>
      <c r="N692" t="s">
        <v>300</v>
      </c>
      <c r="O692" t="s">
        <v>288</v>
      </c>
      <c r="P692" t="s">
        <v>284</v>
      </c>
    </row>
    <row r="693" spans="1:16" x14ac:dyDescent="0.25">
      <c r="A693" t="s">
        <v>276</v>
      </c>
      <c r="B693" t="s">
        <v>913</v>
      </c>
      <c r="C693" t="s">
        <v>914</v>
      </c>
      <c r="F693" t="s">
        <v>915</v>
      </c>
      <c r="I693" t="s">
        <v>879</v>
      </c>
      <c r="J693" t="s">
        <v>281</v>
      </c>
      <c r="K693">
        <v>0</v>
      </c>
      <c r="L693" t="s">
        <v>282</v>
      </c>
      <c r="M693">
        <v>0</v>
      </c>
      <c r="N693" t="s">
        <v>283</v>
      </c>
      <c r="O693" t="s">
        <v>284</v>
      </c>
      <c r="P693" t="s">
        <v>284</v>
      </c>
    </row>
    <row r="694" spans="1:16" x14ac:dyDescent="0.25">
      <c r="A694" t="s">
        <v>276</v>
      </c>
      <c r="B694" t="s">
        <v>916</v>
      </c>
      <c r="C694" t="s">
        <v>917</v>
      </c>
      <c r="E694">
        <v>1</v>
      </c>
      <c r="F694" t="s">
        <v>918</v>
      </c>
      <c r="G694" t="s">
        <v>913</v>
      </c>
      <c r="H694" t="s">
        <v>916</v>
      </c>
      <c r="I694" t="s">
        <v>879</v>
      </c>
      <c r="J694" t="s">
        <v>281</v>
      </c>
      <c r="K694">
        <v>0</v>
      </c>
      <c r="L694" t="s">
        <v>338</v>
      </c>
      <c r="M694">
        <v>0</v>
      </c>
      <c r="N694" t="s">
        <v>283</v>
      </c>
      <c r="O694" t="s">
        <v>284</v>
      </c>
      <c r="P694" t="s">
        <v>284</v>
      </c>
    </row>
    <row r="695" spans="1:16" x14ac:dyDescent="0.25">
      <c r="A695" t="s">
        <v>276</v>
      </c>
      <c r="B695" t="s">
        <v>919</v>
      </c>
      <c r="C695" t="s">
        <v>920</v>
      </c>
      <c r="E695">
        <v>1</v>
      </c>
      <c r="F695" t="s">
        <v>921</v>
      </c>
      <c r="G695" t="s">
        <v>916</v>
      </c>
      <c r="H695" t="s">
        <v>919</v>
      </c>
      <c r="I695" t="s">
        <v>879</v>
      </c>
      <c r="J695" t="s">
        <v>281</v>
      </c>
      <c r="K695">
        <v>0</v>
      </c>
      <c r="L695" t="s">
        <v>342</v>
      </c>
      <c r="M695">
        <v>0</v>
      </c>
      <c r="N695" t="s">
        <v>283</v>
      </c>
      <c r="O695" t="s">
        <v>284</v>
      </c>
      <c r="P695" t="s">
        <v>284</v>
      </c>
    </row>
    <row r="696" spans="1:16" x14ac:dyDescent="0.25">
      <c r="A696" t="s">
        <v>276</v>
      </c>
      <c r="B696" t="s">
        <v>922</v>
      </c>
      <c r="C696" t="s">
        <v>923</v>
      </c>
      <c r="E696">
        <v>2</v>
      </c>
      <c r="F696" t="s">
        <v>924</v>
      </c>
      <c r="G696" t="s">
        <v>913</v>
      </c>
      <c r="H696" t="s">
        <v>922</v>
      </c>
      <c r="I696" t="s">
        <v>879</v>
      </c>
      <c r="J696" t="s">
        <v>281</v>
      </c>
      <c r="K696">
        <v>0</v>
      </c>
      <c r="L696" t="s">
        <v>282</v>
      </c>
      <c r="M696">
        <v>0</v>
      </c>
      <c r="N696" t="s">
        <v>283</v>
      </c>
      <c r="O696" t="s">
        <v>284</v>
      </c>
      <c r="P696" t="s">
        <v>284</v>
      </c>
    </row>
    <row r="697" spans="1:16" x14ac:dyDescent="0.25">
      <c r="A697" t="s">
        <v>276</v>
      </c>
      <c r="B697" t="s">
        <v>357</v>
      </c>
      <c r="C697" t="s">
        <v>146</v>
      </c>
      <c r="E697">
        <v>1</v>
      </c>
      <c r="F697" t="s">
        <v>358</v>
      </c>
      <c r="G697" t="s">
        <v>922</v>
      </c>
      <c r="H697" t="s">
        <v>357</v>
      </c>
      <c r="I697" t="s">
        <v>879</v>
      </c>
      <c r="J697" t="s">
        <v>376</v>
      </c>
      <c r="K697">
        <v>0</v>
      </c>
      <c r="L697" t="s">
        <v>282</v>
      </c>
      <c r="M697">
        <v>0</v>
      </c>
      <c r="N697" t="s">
        <v>300</v>
      </c>
      <c r="O697" t="s">
        <v>288</v>
      </c>
      <c r="P697" t="s">
        <v>284</v>
      </c>
    </row>
    <row r="698" spans="1:16" x14ac:dyDescent="0.25">
      <c r="A698" t="s">
        <v>276</v>
      </c>
      <c r="B698" t="s">
        <v>889</v>
      </c>
      <c r="C698" t="s">
        <v>147</v>
      </c>
      <c r="E698">
        <v>2</v>
      </c>
      <c r="F698" t="s">
        <v>890</v>
      </c>
      <c r="G698" t="s">
        <v>922</v>
      </c>
      <c r="H698" t="s">
        <v>889</v>
      </c>
      <c r="I698" t="s">
        <v>879</v>
      </c>
      <c r="J698" t="s">
        <v>361</v>
      </c>
      <c r="K698">
        <v>0</v>
      </c>
      <c r="L698" t="s">
        <v>282</v>
      </c>
      <c r="M698">
        <v>0</v>
      </c>
      <c r="N698" t="s">
        <v>300</v>
      </c>
      <c r="O698" t="s">
        <v>288</v>
      </c>
      <c r="P698" t="s">
        <v>284</v>
      </c>
    </row>
    <row r="699" spans="1:16" x14ac:dyDescent="0.25">
      <c r="A699" t="s">
        <v>276</v>
      </c>
      <c r="B699" t="s">
        <v>891</v>
      </c>
      <c r="C699" t="s">
        <v>151</v>
      </c>
      <c r="E699">
        <v>3</v>
      </c>
      <c r="F699" t="s">
        <v>893</v>
      </c>
      <c r="G699" t="s">
        <v>922</v>
      </c>
      <c r="H699" t="s">
        <v>891</v>
      </c>
      <c r="I699" t="s">
        <v>879</v>
      </c>
      <c r="J699" t="s">
        <v>376</v>
      </c>
      <c r="K699">
        <v>0</v>
      </c>
      <c r="L699" t="s">
        <v>282</v>
      </c>
      <c r="M699">
        <v>0</v>
      </c>
      <c r="N699" t="s">
        <v>300</v>
      </c>
      <c r="O699" t="s">
        <v>288</v>
      </c>
      <c r="P699" t="s">
        <v>284</v>
      </c>
    </row>
    <row r="700" spans="1:16" x14ac:dyDescent="0.25">
      <c r="A700" t="s">
        <v>276</v>
      </c>
      <c r="B700" t="s">
        <v>925</v>
      </c>
      <c r="C700" t="s">
        <v>926</v>
      </c>
      <c r="E700">
        <v>4</v>
      </c>
      <c r="F700" t="s">
        <v>927</v>
      </c>
      <c r="G700" t="s">
        <v>922</v>
      </c>
      <c r="H700" t="s">
        <v>925</v>
      </c>
      <c r="I700" t="s">
        <v>879</v>
      </c>
      <c r="J700" t="s">
        <v>281</v>
      </c>
      <c r="K700">
        <v>0</v>
      </c>
      <c r="L700" t="s">
        <v>282</v>
      </c>
      <c r="M700">
        <v>0</v>
      </c>
      <c r="N700" t="s">
        <v>300</v>
      </c>
      <c r="O700" t="s">
        <v>288</v>
      </c>
      <c r="P700" t="s">
        <v>284</v>
      </c>
    </row>
  </sheetData>
  <autoFilter ref="A1:Y70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FC60"/>
  <sheetViews>
    <sheetView showGridLines="0" topLeftCell="A7" zoomScale="80" zoomScaleNormal="80" workbookViewId="0">
      <pane xSplit="5" ySplit="5" topLeftCell="F42" activePane="bottomRight" state="frozenSplit"/>
      <selection activeCell="A7" sqref="A7"/>
      <selection pane="topRight" activeCell="F7" sqref="F7"/>
      <selection pane="bottomLeft" activeCell="A12" sqref="A12"/>
      <selection pane="bottomRight" activeCell="F48" sqref="F48:G48"/>
    </sheetView>
  </sheetViews>
  <sheetFormatPr defaultColWidth="0" defaultRowHeight="15" zeroHeight="1" x14ac:dyDescent="0.25"/>
  <cols>
    <col min="1" max="1" width="1.5703125" customWidth="1"/>
    <col min="2" max="2" width="1.42578125" hidden="1" customWidth="1"/>
    <col min="3" max="3" width="1.85546875" hidden="1" customWidth="1"/>
    <col min="4" max="4" width="1.5703125" hidden="1" customWidth="1"/>
    <col min="5" max="5" width="6.5703125" customWidth="1"/>
    <col min="6" max="6" width="35.7109375" customWidth="1"/>
    <col min="7" max="7" width="13.7109375" customWidth="1"/>
    <col min="8" max="8" width="14.5703125" customWidth="1"/>
    <col min="9" max="12" width="16.7109375" customWidth="1"/>
    <col min="13" max="13" width="16.7109375" style="151" customWidth="1"/>
    <col min="14" max="15" width="16.7109375" style="81" customWidth="1"/>
    <col min="16" max="16" width="16.7109375" customWidth="1"/>
    <col min="17" max="17" width="16.7109375" style="151" customWidth="1"/>
    <col min="18" max="19" width="16.7109375" customWidth="1"/>
    <col min="20" max="20" width="18" customWidth="1"/>
    <col min="21" max="21" width="20.140625" style="81" customWidth="1"/>
    <col min="22" max="22" width="16.7109375" style="81" customWidth="1"/>
    <col min="23" max="23" width="12.28515625" style="81" customWidth="1"/>
    <col min="24" max="24" width="16.7109375" style="175" customWidth="1"/>
    <col min="25" max="25" width="15.42578125" style="81" customWidth="1"/>
    <col min="26" max="26" width="16.7109375" customWidth="1"/>
    <col min="27" max="27" width="12.5703125" customWidth="1"/>
    <col min="28" max="16383" width="6.42578125" hidden="1"/>
    <col min="16384" max="16384" width="3.42578125" hidden="1"/>
  </cols>
  <sheetData>
    <row r="1" spans="5:58" hidden="1" x14ac:dyDescent="0.25"/>
    <row r="2" spans="5:58" hidden="1" x14ac:dyDescent="0.25">
      <c r="H2" t="s">
        <v>146</v>
      </c>
      <c r="I2" t="s">
        <v>167</v>
      </c>
      <c r="J2" t="s">
        <v>168</v>
      </c>
      <c r="K2" t="s">
        <v>169</v>
      </c>
      <c r="L2" t="s">
        <v>170</v>
      </c>
      <c r="M2" s="151" t="s">
        <v>171</v>
      </c>
      <c r="N2" s="81" t="s">
        <v>172</v>
      </c>
      <c r="O2" s="81" t="s">
        <v>173</v>
      </c>
      <c r="P2" t="s">
        <v>174</v>
      </c>
      <c r="Q2" s="151" t="s">
        <v>175</v>
      </c>
      <c r="R2" t="s">
        <v>176</v>
      </c>
      <c r="S2" t="s">
        <v>177</v>
      </c>
      <c r="T2" t="s">
        <v>178</v>
      </c>
      <c r="U2" s="81" t="s">
        <v>179</v>
      </c>
      <c r="V2" s="81" t="s">
        <v>180</v>
      </c>
      <c r="W2" s="81" t="s">
        <v>181</v>
      </c>
      <c r="X2" s="175" t="s">
        <v>182</v>
      </c>
      <c r="Y2" s="81" t="s">
        <v>183</v>
      </c>
      <c r="Z2" t="s">
        <v>184</v>
      </c>
    </row>
    <row r="3" spans="5:58" hidden="1" x14ac:dyDescent="0.25"/>
    <row r="4" spans="5:58" hidden="1" x14ac:dyDescent="0.25"/>
    <row r="5" spans="5:58" hidden="1" x14ac:dyDescent="0.25"/>
    <row r="6" spans="5:58" hidden="1" x14ac:dyDescent="0.25"/>
    <row r="7" spans="5:58" ht="15" customHeight="1" x14ac:dyDescent="0.25"/>
    <row r="8" spans="5:58" ht="11.25" customHeight="1" x14ac:dyDescent="0.25"/>
    <row r="9" spans="5:58" ht="18" customHeight="1" x14ac:dyDescent="0.25">
      <c r="E9" s="352" t="s">
        <v>135</v>
      </c>
      <c r="F9" s="355" t="s">
        <v>0</v>
      </c>
      <c r="G9" s="356"/>
      <c r="H9" s="351" t="s">
        <v>2</v>
      </c>
      <c r="I9" s="351" t="s">
        <v>3</v>
      </c>
      <c r="J9" s="351" t="s">
        <v>4</v>
      </c>
      <c r="K9" s="351" t="s">
        <v>5</v>
      </c>
      <c r="L9" s="351" t="s">
        <v>6</v>
      </c>
      <c r="M9" s="367" t="s">
        <v>7</v>
      </c>
      <c r="N9" s="364" t="s">
        <v>8</v>
      </c>
      <c r="O9" s="365"/>
      <c r="P9" s="365"/>
      <c r="Q9" s="366"/>
      <c r="R9" s="351" t="s">
        <v>9</v>
      </c>
      <c r="S9" s="369" t="s">
        <v>10</v>
      </c>
      <c r="T9" s="327" t="s">
        <v>136</v>
      </c>
      <c r="U9" s="368" t="s">
        <v>11</v>
      </c>
      <c r="V9" s="351" t="s">
        <v>12</v>
      </c>
      <c r="W9" s="351"/>
      <c r="X9" s="351" t="s">
        <v>13</v>
      </c>
      <c r="Y9" s="351"/>
      <c r="Z9" s="351" t="s">
        <v>14</v>
      </c>
    </row>
    <row r="10" spans="5:58" ht="22.5" customHeight="1" x14ac:dyDescent="0.25">
      <c r="E10" s="353"/>
      <c r="F10" s="357"/>
      <c r="G10" s="358"/>
      <c r="H10" s="351"/>
      <c r="I10" s="351"/>
      <c r="J10" s="351"/>
      <c r="K10" s="351"/>
      <c r="L10" s="351"/>
      <c r="M10" s="367"/>
      <c r="N10" s="364" t="s">
        <v>15</v>
      </c>
      <c r="O10" s="365"/>
      <c r="P10" s="366"/>
      <c r="Q10" s="367" t="s">
        <v>16</v>
      </c>
      <c r="R10" s="351"/>
      <c r="S10" s="370"/>
      <c r="T10" s="351"/>
      <c r="U10" s="368"/>
      <c r="V10" s="351"/>
      <c r="W10" s="351"/>
      <c r="X10" s="351"/>
      <c r="Y10" s="351"/>
      <c r="Z10" s="351"/>
    </row>
    <row r="11" spans="5:58" ht="113.25" customHeight="1" x14ac:dyDescent="0.25">
      <c r="E11" s="354"/>
      <c r="F11" s="359"/>
      <c r="G11" s="360"/>
      <c r="H11" s="351"/>
      <c r="I11" s="351"/>
      <c r="J11" s="351"/>
      <c r="K11" s="351"/>
      <c r="L11" s="351"/>
      <c r="M11" s="367"/>
      <c r="N11" s="171" t="s">
        <v>17</v>
      </c>
      <c r="O11" s="171" t="s">
        <v>18</v>
      </c>
      <c r="P11" s="35" t="s">
        <v>19</v>
      </c>
      <c r="Q11" s="367"/>
      <c r="R11" s="351"/>
      <c r="S11" s="371"/>
      <c r="T11" s="351"/>
      <c r="U11" s="368"/>
      <c r="V11" s="171" t="s">
        <v>20</v>
      </c>
      <c r="W11" s="82" t="s">
        <v>21</v>
      </c>
      <c r="X11" s="176" t="s">
        <v>20</v>
      </c>
      <c r="Y11" s="82" t="s">
        <v>21</v>
      </c>
      <c r="Z11" s="351"/>
    </row>
    <row r="12" spans="5:58" ht="18.75" customHeight="1" x14ac:dyDescent="0.25">
      <c r="E12" s="146" t="s">
        <v>22</v>
      </c>
      <c r="F12" s="362" t="s">
        <v>23</v>
      </c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146"/>
    </row>
    <row r="13" spans="5:58" ht="20.100000000000001" customHeight="1" x14ac:dyDescent="0.25">
      <c r="E13" s="147" t="s">
        <v>24</v>
      </c>
      <c r="F13" s="148" t="s">
        <v>25</v>
      </c>
      <c r="G13" s="149"/>
      <c r="H13" s="149"/>
      <c r="I13" s="149"/>
      <c r="J13" s="149"/>
      <c r="K13" s="149"/>
      <c r="L13" s="149"/>
      <c r="M13" s="152"/>
      <c r="N13" s="172"/>
      <c r="O13" s="172"/>
      <c r="P13" s="149"/>
      <c r="Q13" s="152"/>
      <c r="R13" s="149"/>
      <c r="S13" s="149"/>
      <c r="T13" s="149"/>
      <c r="U13" s="149"/>
      <c r="V13" s="172"/>
      <c r="W13" s="149"/>
      <c r="X13" s="177"/>
      <c r="Y13" s="149"/>
      <c r="Z13" s="150"/>
    </row>
    <row r="14" spans="5:58" ht="20.100000000000001" customHeight="1" x14ac:dyDescent="0.25">
      <c r="E14" s="134" t="s">
        <v>26</v>
      </c>
      <c r="F14" s="337" t="s">
        <v>27</v>
      </c>
      <c r="G14" s="337"/>
      <c r="H14" s="284"/>
      <c r="I14" s="163" t="str">
        <f>+IF(COUNT(IndHUF!H16),IndHUF!H16,"")</f>
        <v/>
      </c>
      <c r="J14" s="163" t="str">
        <f>+IF(COUNT(IndHUF!I16),IndHUF!I16,"")</f>
        <v/>
      </c>
      <c r="K14" s="163" t="str">
        <f>+IF(COUNT(IndHUF!J16),IndHUF!J16,"")</f>
        <v/>
      </c>
      <c r="L14" s="163" t="str">
        <f>+IF(COUNT(IndHUF!K16),IndHUF!K16,"")</f>
        <v/>
      </c>
      <c r="M14" s="226" t="str">
        <f>+IFERROR(IF(COUNT(L14),ROUND(L14/'Shareholding Pattern'!$L$57*100,2),""),"")</f>
        <v/>
      </c>
      <c r="N14" s="257" t="str">
        <f>+IF(COUNT(IndHUF!M16),IndHUF!M16,"")</f>
        <v/>
      </c>
      <c r="O14" s="257" t="str">
        <f>+IF(COUNT(IndHUF!N16),IndHUF!N16,"")</f>
        <v/>
      </c>
      <c r="P14" s="163" t="str">
        <f>+IF(COUNT(IndHUF!O16),IndHUF!O16,"")</f>
        <v/>
      </c>
      <c r="Q14" s="226" t="str">
        <f>+IF(COUNT(IndHUF!P16),IndHUF!P16,"")</f>
        <v/>
      </c>
      <c r="R14" s="163" t="str">
        <f>+IF(COUNT(IndHUF!Q16),IndHUF!Q16,"")</f>
        <v/>
      </c>
      <c r="S14" s="163" t="str">
        <f>+IF(COUNT(IndHUF!R16),IndHUF!R16,"")</f>
        <v/>
      </c>
      <c r="T14" s="163" t="str">
        <f>+IF(COUNT(IndHUF!S16),IndHUF!S16,"")</f>
        <v/>
      </c>
      <c r="U14" s="164" t="str">
        <f>+IFERROR(IF(COUNT(L14,T14),ROUND(SUM(L14,T14)/SUM('Shareholding Pattern'!$L$57,'Shareholding Pattern'!$T$57)*100,2),""),"")</f>
        <v/>
      </c>
      <c r="V14" s="294" t="str">
        <f>+IF(COUNT(IndHUF!U16),IndHUF!U16,"")</f>
        <v/>
      </c>
      <c r="W14" s="251" t="str">
        <f>+IFERROR(IF(COUNT(V14),ROUND(SUM(V14)/SUM(I14)*100,2),""),0)</f>
        <v/>
      </c>
      <c r="X14" s="294" t="str">
        <f>+IF(COUNT(IndHUF!W16),IndHUF!W16,"")</f>
        <v/>
      </c>
      <c r="Y14" s="164" t="str">
        <f>+IFERROR(IF(COUNT(X14),ROUND(SUM(X14)/SUM(I14)*100,2),""),0)</f>
        <v/>
      </c>
      <c r="Z14" s="163" t="str">
        <f>+IF(COUNT(IndHUF!Y16),IndHUF!Y16,"")</f>
        <v/>
      </c>
      <c r="AA14" s="121"/>
      <c r="AR14" t="s">
        <v>186</v>
      </c>
      <c r="AX14" t="s">
        <v>221</v>
      </c>
      <c r="AZ14" t="s">
        <v>929</v>
      </c>
      <c r="BF14" t="s">
        <v>492</v>
      </c>
    </row>
    <row r="15" spans="5:58" ht="20.100000000000001" customHeight="1" x14ac:dyDescent="0.25">
      <c r="E15" s="136" t="s">
        <v>28</v>
      </c>
      <c r="F15" s="337" t="s">
        <v>29</v>
      </c>
      <c r="G15" s="337"/>
      <c r="H15" s="284"/>
      <c r="I15" s="163" t="str">
        <f>IFERROR(IF(COUNT(CGAndSG!H16),(CGAndSG!H16),""),"")</f>
        <v/>
      </c>
      <c r="J15" s="163" t="str">
        <f>IFERROR(IF(COUNT(CGAndSG!I16),(CGAndSG!I16),""),"")</f>
        <v/>
      </c>
      <c r="K15" s="163" t="str">
        <f>IFERROR(IF(COUNT(CGAndSG!J16),(CGAndSG!J16),""),"")</f>
        <v/>
      </c>
      <c r="L15" s="163" t="str">
        <f>IFERROR(IF(COUNT(CGAndSG!K16),(CGAndSG!K16),""),"")</f>
        <v/>
      </c>
      <c r="M15" s="226" t="str">
        <f>+IFERROR(IF(COUNT(L15),ROUND(L15/'Shareholding Pattern'!$L$57*100,2),""),"")</f>
        <v/>
      </c>
      <c r="N15" s="257" t="str">
        <f>IFERROR(IF(COUNT(CGAndSG!M16),(CGAndSG!M16),""),"")</f>
        <v/>
      </c>
      <c r="O15" s="257" t="str">
        <f>IFERROR(IF(COUNT(CGAndSG!N16),(CGAndSG!N16),""),"")</f>
        <v/>
      </c>
      <c r="P15" s="163" t="str">
        <f>IFERROR(IF(COUNT(CGAndSG!O16),(CGAndSG!O16),""),"")</f>
        <v/>
      </c>
      <c r="Q15" s="226" t="str">
        <f>IFERROR(IF(COUNT(CGAndSG!P16),(CGAndSG!P16),""),"")</f>
        <v/>
      </c>
      <c r="R15" s="163" t="str">
        <f>IFERROR(IF(COUNT(CGAndSG!Q16),(CGAndSG!Q16),""),"")</f>
        <v/>
      </c>
      <c r="S15" s="163" t="str">
        <f>IFERROR(IF(COUNT(CGAndSG!R16),(CGAndSG!R16),""),"")</f>
        <v/>
      </c>
      <c r="T15" s="163" t="str">
        <f>IFERROR(IF(COUNT(CGAndSG!S16),(CGAndSG!S16),""),"")</f>
        <v/>
      </c>
      <c r="U15" s="164" t="str">
        <f>+IFERROR(IF(COUNT(L15,T15),ROUND(SUM(L15,T15)/SUM('Shareholding Pattern'!$L$57,'Shareholding Pattern'!$T$57)*100,2),""),"")</f>
        <v/>
      </c>
      <c r="V15" s="294" t="str">
        <f>IFERROR(IF(COUNT(CGAndSG!U16),(CGAndSG!U16),""),"")</f>
        <v/>
      </c>
      <c r="W15" s="251" t="str">
        <f t="shared" ref="W15:W26" si="0">+IFERROR(IF(COUNT(V15),ROUND(SUM(V15)/SUM(I15)*100,2),""),0)</f>
        <v/>
      </c>
      <c r="X15" s="294" t="str">
        <f>IFERROR(IF(COUNT(CGAndSG!W16),(CGAndSG!W16),""),"")</f>
        <v/>
      </c>
      <c r="Y15" s="164" t="str">
        <f t="shared" ref="Y15:Y26" si="1">+IFERROR(IF(COUNT(X15),ROUND(SUM(X15)/SUM(I15)*100,2),""),0)</f>
        <v/>
      </c>
      <c r="Z15" s="163" t="str">
        <f>IFERROR(IF(COUNT(CGAndSG!Y16),(CGAndSG!Y16),""),"")</f>
        <v/>
      </c>
      <c r="AA15" s="121"/>
      <c r="AR15" t="s">
        <v>187</v>
      </c>
      <c r="AX15" t="s">
        <v>222</v>
      </c>
      <c r="AZ15" t="s">
        <v>930</v>
      </c>
      <c r="BF15" t="s">
        <v>510</v>
      </c>
    </row>
    <row r="16" spans="5:58" ht="20.100000000000001" customHeight="1" x14ac:dyDescent="0.25">
      <c r="E16" s="134" t="s">
        <v>30</v>
      </c>
      <c r="F16" s="337" t="s">
        <v>31</v>
      </c>
      <c r="G16" s="337"/>
      <c r="H16" s="284"/>
      <c r="I16" s="138" t="str">
        <f>IFERROR(IF(COUNT(Banks!H16),(Banks!H16),""),"")</f>
        <v/>
      </c>
      <c r="J16" s="138" t="str">
        <f>IFERROR(IF(COUNT(Banks!I16),(Banks!I16),""),"")</f>
        <v/>
      </c>
      <c r="K16" s="138" t="str">
        <f>IFERROR(IF(COUNT(Banks!J16),(Banks!J16),""),"")</f>
        <v/>
      </c>
      <c r="L16" s="163" t="str">
        <f>IFERROR(IF(COUNT(Banks!K16),(Banks!K16),""),"")</f>
        <v/>
      </c>
      <c r="M16" s="226" t="str">
        <f>+IFERROR(IF(COUNT(L16),ROUND(L16/'Shareholding Pattern'!$L$57*100,2),""),"")</f>
        <v/>
      </c>
      <c r="N16" s="257" t="str">
        <f>IFERROR(IF(COUNT(Banks!M16),(Banks!M16),""),"")</f>
        <v/>
      </c>
      <c r="O16" s="257" t="str">
        <f>IFERROR(IF(COUNT(Banks!N16),(Banks!N16),""),"")</f>
        <v/>
      </c>
      <c r="P16" s="138" t="str">
        <f>IFERROR(IF(COUNT(Banks!O16),(Banks!O16),""),"")</f>
        <v/>
      </c>
      <c r="Q16" s="226" t="str">
        <f>IFERROR(IF(COUNT(Banks!P16),(Banks!P16),""),"")</f>
        <v/>
      </c>
      <c r="R16" s="138" t="str">
        <f>IFERROR(IF(COUNT(Banks!Q16),(Banks!Q16),""),"")</f>
        <v/>
      </c>
      <c r="S16" s="138" t="str">
        <f>IFERROR(IF(COUNT(Banks!R16),(Banks!R16),""),"")</f>
        <v/>
      </c>
      <c r="T16" s="138" t="str">
        <f>IFERROR(IF(COUNT(Banks!S16),(Banks!S16),""),"")</f>
        <v/>
      </c>
      <c r="U16" s="164" t="str">
        <f>+IFERROR(IF(COUNT(L16,T16),ROUND(SUM(L16,T16)/SUM('Shareholding Pattern'!$L$57,'Shareholding Pattern'!$T$57)*100,2),""),"")</f>
        <v/>
      </c>
      <c r="V16" s="294" t="str">
        <f>IFERROR(IF(COUNT(Banks!U16),(Banks!U16),""),"")</f>
        <v/>
      </c>
      <c r="W16" s="251" t="str">
        <f t="shared" si="0"/>
        <v/>
      </c>
      <c r="X16" s="294" t="str">
        <f>IFERROR(IF(COUNT(Banks!W16),(Banks!W16),""),"")</f>
        <v/>
      </c>
      <c r="Y16" s="164" t="str">
        <f t="shared" si="1"/>
        <v/>
      </c>
      <c r="Z16" s="138" t="str">
        <f>IFERROR(IF(COUNT(Banks!Y16),(Banks!Y16),""),"")</f>
        <v/>
      </c>
      <c r="AA16" s="121"/>
      <c r="AR16" t="s">
        <v>188</v>
      </c>
      <c r="AX16" t="s">
        <v>516</v>
      </c>
      <c r="AZ16" t="s">
        <v>230</v>
      </c>
      <c r="BF16" t="s">
        <v>545</v>
      </c>
    </row>
    <row r="17" spans="5:58" ht="20.100000000000001" customHeight="1" x14ac:dyDescent="0.25">
      <c r="E17" s="139" t="s">
        <v>32</v>
      </c>
      <c r="F17" s="338" t="s">
        <v>33</v>
      </c>
      <c r="G17" s="338"/>
      <c r="H17" s="284">
        <v>4</v>
      </c>
      <c r="I17" s="165">
        <f>IFERROR(IF(COUNT(OtherIND!I20),(OtherIND!I20),""),"")</f>
        <v>375000000</v>
      </c>
      <c r="J17" s="165" t="str">
        <f>IFERROR(IF(COUNT(OtherIND!J20),(OtherIND!J20),""),"")</f>
        <v/>
      </c>
      <c r="K17" s="165" t="str">
        <f>IFERROR(IF(COUNT(OtherIND!K20),(OtherIND!K20),""),"")</f>
        <v/>
      </c>
      <c r="L17" s="165">
        <f>IFERROR(IF(COUNT(OtherIND!L20),(OtherIND!L20),""),"")</f>
        <v>375000000</v>
      </c>
      <c r="M17" s="227">
        <f>+IFERROR(IF(COUNT(L17),ROUND(L17/'Shareholding Pattern'!$L$57*100,2),""),"")</f>
        <v>50</v>
      </c>
      <c r="N17" s="257" t="str">
        <f>IFERROR(IF(COUNT(OtherIND!N20),(OtherIND!N20),""),"")</f>
        <v/>
      </c>
      <c r="O17" s="257" t="str">
        <f>IFERROR(IF(COUNT(OtherIND!O20),(OtherIND!O20),""),"")</f>
        <v/>
      </c>
      <c r="P17" s="165" t="str">
        <f>IFERROR(IF(COUNT(OtherIND!P20),(OtherIND!P20),""),"")</f>
        <v/>
      </c>
      <c r="Q17" s="227" t="str">
        <f>IFERROR(IF(COUNT(OtherIND!Q20),(OtherIND!Q20),""),"")</f>
        <v/>
      </c>
      <c r="R17" s="165" t="str">
        <f>IFERROR(IF(COUNT(OtherIND!R20),(OtherIND!R20),""),"")</f>
        <v/>
      </c>
      <c r="S17" s="165" t="str">
        <f>IFERROR(IF(COUNT(OtherIND!S20),(OtherIND!S20),""),"")</f>
        <v/>
      </c>
      <c r="T17" s="165" t="str">
        <f>IFERROR(IF(COUNT(OtherIND!T20),(OtherIND!T20),""),"")</f>
        <v/>
      </c>
      <c r="U17" s="166">
        <f>+IFERROR(IF(COUNT(L17,T17),ROUND(SUM(L17,T17)/SUM('Shareholding Pattern'!$L$57,'Shareholding Pattern'!$T$57)*100,2),""),"")</f>
        <v>50</v>
      </c>
      <c r="V17" s="294" t="str">
        <f>IFERROR(IF(COUNT(OtherIND!V20),(OtherIND!V20),""),"")</f>
        <v/>
      </c>
      <c r="W17" s="252" t="str">
        <f t="shared" si="0"/>
        <v/>
      </c>
      <c r="X17" s="294" t="str">
        <f>IFERROR(IF(COUNT(OtherIND!X20),(OtherIND!X20),""),"")</f>
        <v/>
      </c>
      <c r="Y17" s="166" t="str">
        <f t="shared" si="1"/>
        <v/>
      </c>
      <c r="Z17" s="165">
        <f>IFERROR(IF(COUNT(OtherIND!Z20),(OtherIND!Z20),""),"")</f>
        <v>375000000</v>
      </c>
      <c r="AA17" s="121"/>
      <c r="AR17" t="s">
        <v>189</v>
      </c>
      <c r="AX17" t="s">
        <v>517</v>
      </c>
      <c r="AZ17" t="s">
        <v>932</v>
      </c>
      <c r="BF17" t="s">
        <v>753</v>
      </c>
    </row>
    <row r="18" spans="5:58" ht="20.100000000000001" customHeight="1" x14ac:dyDescent="0.25">
      <c r="E18" s="342" t="s">
        <v>35</v>
      </c>
      <c r="F18" s="342"/>
      <c r="G18" s="342"/>
      <c r="H18" s="4">
        <f>+IFERROR(IF(COUNT(H14:H17),ROUND(SUM(H14:H17),0),""),"")</f>
        <v>4</v>
      </c>
      <c r="I18" s="4">
        <f t="shared" ref="I18:Z18" si="2">+IFERROR(IF(COUNT(I14:I17),ROUND(SUM(I14:I17),0),""),"")</f>
        <v>375000000</v>
      </c>
      <c r="J18" s="4" t="str">
        <f t="shared" si="2"/>
        <v/>
      </c>
      <c r="K18" s="4" t="str">
        <f t="shared" si="2"/>
        <v/>
      </c>
      <c r="L18" s="78">
        <f t="shared" si="2"/>
        <v>375000000</v>
      </c>
      <c r="M18" s="229">
        <f>+IFERROR(IF(COUNT(L18),ROUND(L18/'Shareholding Pattern'!$L$57*100,2),""),"")</f>
        <v>50</v>
      </c>
      <c r="N18" s="173" t="str">
        <f t="shared" si="2"/>
        <v/>
      </c>
      <c r="O18" s="173" t="str">
        <f t="shared" si="2"/>
        <v/>
      </c>
      <c r="P18" s="4" t="str">
        <f t="shared" si="2"/>
        <v/>
      </c>
      <c r="Q18" s="244" t="str">
        <f>IFERROR(IF(COUNT(P18),ROUND(P18/$P$58*100,2),""),"")</f>
        <v/>
      </c>
      <c r="R18" s="78" t="str">
        <f t="shared" si="2"/>
        <v/>
      </c>
      <c r="S18" s="78" t="str">
        <f t="shared" si="2"/>
        <v/>
      </c>
      <c r="T18" s="78" t="str">
        <f t="shared" si="2"/>
        <v/>
      </c>
      <c r="U18" s="167">
        <f>+IFERROR(IF(COUNT(L18,T18),ROUND(SUM(L18,T18)/SUM('Shareholding Pattern'!$L$57,'Shareholding Pattern'!$T$57)*100,2),""),"")</f>
        <v>50</v>
      </c>
      <c r="V18" s="78" t="str">
        <f t="shared" si="2"/>
        <v/>
      </c>
      <c r="W18" s="253" t="str">
        <f t="shared" si="0"/>
        <v/>
      </c>
      <c r="X18" s="78" t="str">
        <f t="shared" si="2"/>
        <v/>
      </c>
      <c r="Y18" s="168" t="str">
        <f t="shared" si="1"/>
        <v/>
      </c>
      <c r="Z18" s="4">
        <f t="shared" si="2"/>
        <v>375000000</v>
      </c>
      <c r="AA18" s="121"/>
      <c r="AR18" t="s">
        <v>190</v>
      </c>
      <c r="AX18" t="s">
        <v>518</v>
      </c>
      <c r="AZ18" t="s">
        <v>231</v>
      </c>
      <c r="BF18" t="s">
        <v>558</v>
      </c>
    </row>
    <row r="19" spans="5:58" ht="20.100000000000001" customHeight="1" x14ac:dyDescent="0.25">
      <c r="E19" s="140" t="s">
        <v>36</v>
      </c>
      <c r="F19" s="41" t="s">
        <v>37</v>
      </c>
      <c r="G19" s="42"/>
      <c r="H19" s="42"/>
      <c r="I19" s="42"/>
      <c r="J19" s="42"/>
      <c r="K19" s="42"/>
      <c r="L19" s="42"/>
      <c r="M19" s="153"/>
      <c r="N19" s="174"/>
      <c r="O19" s="174"/>
      <c r="P19" s="42"/>
      <c r="Q19" s="153"/>
      <c r="R19" s="42"/>
      <c r="S19" s="42"/>
      <c r="T19" s="42"/>
      <c r="U19" s="42"/>
      <c r="V19" s="174"/>
      <c r="W19" s="42"/>
      <c r="X19" s="178"/>
      <c r="Y19" s="42"/>
      <c r="Z19" s="43"/>
      <c r="AA19" s="121"/>
      <c r="AX19" t="s">
        <v>39</v>
      </c>
      <c r="AZ19" t="s">
        <v>232</v>
      </c>
      <c r="BF19" t="s">
        <v>571</v>
      </c>
    </row>
    <row r="20" spans="5:58" ht="34.5" customHeight="1" x14ac:dyDescent="0.25">
      <c r="E20" s="136" t="s">
        <v>26</v>
      </c>
      <c r="F20" s="361" t="s">
        <v>38</v>
      </c>
      <c r="G20" s="361"/>
      <c r="H20" s="285"/>
      <c r="I20" s="141" t="str">
        <f>IFERROR(IF(COUNT(Individuals!H16),(Individuals!H16),""),"")</f>
        <v/>
      </c>
      <c r="J20" s="141" t="str">
        <f>IFERROR(IF(COUNT(Individuals!I16),(Individuals!I16),""),"")</f>
        <v/>
      </c>
      <c r="K20" s="141" t="str">
        <f>IFERROR(IF(COUNT(Individuals!J16),(Individuals!J16),""),"")</f>
        <v/>
      </c>
      <c r="L20" s="259" t="str">
        <f>IFERROR(IF(COUNT(Individuals!K16),(Individuals!K16),""),"")</f>
        <v/>
      </c>
      <c r="M20" s="228" t="str">
        <f>+IFERROR(IF(COUNT(L20),ROUND(L20/'Shareholding Pattern'!$L$57*100,2),""),"")</f>
        <v/>
      </c>
      <c r="N20" s="257" t="str">
        <f>IFERROR(IF(COUNT(Individuals!M16),(Individuals!M16),""),"")</f>
        <v/>
      </c>
      <c r="O20" s="257" t="str">
        <f>IFERROR(IF(COUNT(Individuals!N16),(Individuals!N16),""),"")</f>
        <v/>
      </c>
      <c r="P20" s="141" t="str">
        <f>IFERROR(IF(COUNT(Individuals!O16),(Individuals!O16),""),"")</f>
        <v/>
      </c>
      <c r="Q20" s="247" t="str">
        <f>IFERROR(IF(COUNT(Individuals!P16),(Individuals!P16),""),"")</f>
        <v/>
      </c>
      <c r="R20" s="141" t="str">
        <f>IFERROR(IF(COUNT(Individuals!Q16),(Individuals!Q16),""),"")</f>
        <v/>
      </c>
      <c r="S20" s="141" t="str">
        <f>IFERROR(IF(COUNT(Individuals!R16),(Individuals!R16),""),"")</f>
        <v/>
      </c>
      <c r="T20" s="141" t="str">
        <f>IFERROR(IF(COUNT(Individuals!S16),(Individuals!S16),""),"")</f>
        <v/>
      </c>
      <c r="U20" s="169" t="str">
        <f>+IFERROR(IF(COUNT(L20,T20),ROUND(SUM(L20,T20)/SUM('Shareholding Pattern'!$L$57,'Shareholding Pattern'!$T$57)*100,2),""),"")</f>
        <v/>
      </c>
      <c r="V20" s="294" t="str">
        <f>IFERROR(IF(COUNT(Individuals!U16),(Individuals!U16),""),"")</f>
        <v/>
      </c>
      <c r="W20" s="255" t="str">
        <f t="shared" si="0"/>
        <v/>
      </c>
      <c r="X20" s="294" t="str">
        <f>IFERROR(IF(COUNT(Individuals!W16),(Individuals!W16),""),"")</f>
        <v/>
      </c>
      <c r="Y20" s="169" t="str">
        <f t="shared" si="1"/>
        <v/>
      </c>
      <c r="Z20" s="141" t="str">
        <f>IFERROR(IF(COUNT(Individuals!Y16),(Individuals!Y16),""),"")</f>
        <v/>
      </c>
      <c r="AA20" s="121"/>
      <c r="AR20" t="s">
        <v>191</v>
      </c>
      <c r="AX20" t="s">
        <v>40</v>
      </c>
      <c r="AZ20" t="s">
        <v>234</v>
      </c>
      <c r="BF20" t="s">
        <v>768</v>
      </c>
    </row>
    <row r="21" spans="5:58" ht="20.100000000000001" customHeight="1" x14ac:dyDescent="0.25">
      <c r="E21" s="136" t="s">
        <v>28</v>
      </c>
      <c r="F21" s="337" t="s">
        <v>39</v>
      </c>
      <c r="G21" s="337"/>
      <c r="H21" s="286"/>
      <c r="I21" s="137" t="str">
        <f>IFERROR(IF(COUNT(Government!H16),(Government!H16),""),"")</f>
        <v/>
      </c>
      <c r="J21" s="137" t="str">
        <f>IFERROR(IF(COUNT(Government!I16),(Government!I16),""),"")</f>
        <v/>
      </c>
      <c r="K21" s="137" t="str">
        <f>IFERROR(IF(COUNT(Government!J16),(Government!J16),""),"")</f>
        <v/>
      </c>
      <c r="L21" s="260" t="str">
        <f>IFERROR(IF(COUNT(Government!K16),(Government!K16),""),"")</f>
        <v/>
      </c>
      <c r="M21" s="226" t="str">
        <f>+IFERROR(IF(COUNT(L21),ROUND(L21/'Shareholding Pattern'!$L$57*100,2),""),"")</f>
        <v/>
      </c>
      <c r="N21" s="257" t="str">
        <f>IFERROR(IF(COUNT(Government!M16),(Government!M16),""),"")</f>
        <v/>
      </c>
      <c r="O21" s="257" t="str">
        <f>IFERROR(IF(COUNT(Government!N16),(Government!N16),""),"")</f>
        <v/>
      </c>
      <c r="P21" s="137" t="str">
        <f>IFERROR(IF(COUNT(Government!O16),(Government!O16),""),"")</f>
        <v/>
      </c>
      <c r="Q21" s="242" t="str">
        <f>IFERROR(IF(COUNT(Government!P16),(Government!P16),""),"")</f>
        <v/>
      </c>
      <c r="R21" s="137" t="str">
        <f>IFERROR(IF(COUNT(Government!Q16),(Government!Q16),""),"")</f>
        <v/>
      </c>
      <c r="S21" s="137" t="str">
        <f>IFERROR(IF(COUNT(Government!R16),(Government!R16),""),"")</f>
        <v/>
      </c>
      <c r="T21" s="137" t="str">
        <f>IFERROR(IF(COUNT(Government!S16),(Government!S16),""),"")</f>
        <v/>
      </c>
      <c r="U21" s="164" t="str">
        <f>+IFERROR(IF(COUNT(L21,T21),ROUND(SUM(L21,T21)/SUM('Shareholding Pattern'!$L$57,'Shareholding Pattern'!$T$57)*100,2),""),"")</f>
        <v/>
      </c>
      <c r="V21" s="294" t="str">
        <f>IFERROR(IF(COUNT(Government!U16),(Government!U16),""),"")</f>
        <v/>
      </c>
      <c r="W21" s="251" t="str">
        <f t="shared" si="0"/>
        <v/>
      </c>
      <c r="X21" s="294" t="str">
        <f>IFERROR(IF(COUNT(Government!W16),(Government!W16),""),"")</f>
        <v/>
      </c>
      <c r="Y21" s="164" t="str">
        <f t="shared" si="1"/>
        <v/>
      </c>
      <c r="Z21" s="137" t="str">
        <f>IFERROR(IF(COUNT(Government!Y16),(Government!Y16),""),"")</f>
        <v/>
      </c>
      <c r="AA21" s="121"/>
      <c r="AR21" t="s">
        <v>192</v>
      </c>
      <c r="AX21" t="s">
        <v>519</v>
      </c>
      <c r="AZ21" t="s">
        <v>233</v>
      </c>
      <c r="BF21" t="s">
        <v>584</v>
      </c>
    </row>
    <row r="22" spans="5:58" ht="20.100000000000001" customHeight="1" x14ac:dyDescent="0.25">
      <c r="E22" s="136" t="s">
        <v>30</v>
      </c>
      <c r="F22" s="337" t="s">
        <v>40</v>
      </c>
      <c r="G22" s="337"/>
      <c r="H22" s="286"/>
      <c r="I22" s="137" t="str">
        <f>IFERROR(IF(COUNT(Institutions!H16),(Institutions!H16),""),"")</f>
        <v/>
      </c>
      <c r="J22" s="137" t="str">
        <f>IFERROR(IF(COUNT(Institutions!I16),(Institutions!I16),""),"")</f>
        <v/>
      </c>
      <c r="K22" s="137" t="str">
        <f>IFERROR(IF(COUNT(Institutions!J16),(Institutions!J16),""),"")</f>
        <v/>
      </c>
      <c r="L22" s="260" t="str">
        <f>IFERROR(IF(COUNT(Institutions!K16),(Institutions!K16),""),"")</f>
        <v/>
      </c>
      <c r="M22" s="226" t="str">
        <f>+IFERROR(IF(COUNT(L22),ROUND(L22/'Shareholding Pattern'!$L$57*100,2),""),"")</f>
        <v/>
      </c>
      <c r="N22" s="257" t="str">
        <f>IFERROR(IF(COUNT(Institutions!M16),(Institutions!M16),""),"")</f>
        <v/>
      </c>
      <c r="O22" s="257" t="str">
        <f>IFERROR(IF(COUNT(Institutions!N16),(Institutions!N16),""),"")</f>
        <v/>
      </c>
      <c r="P22" s="137" t="str">
        <f>IFERROR(IF(COUNT(Institutions!O16),(Institutions!O16),""),"")</f>
        <v/>
      </c>
      <c r="Q22" s="242" t="str">
        <f>IFERROR(IF(COUNT(Institutions!P16),(Institutions!P16),""),"")</f>
        <v/>
      </c>
      <c r="R22" s="137" t="str">
        <f>IFERROR(IF(COUNT(Institutions!Q16),(Institutions!Q16),""),"")</f>
        <v/>
      </c>
      <c r="S22" s="137" t="str">
        <f>IFERROR(IF(COUNT(Institutions!R16),(Institutions!R16),""),"")</f>
        <v/>
      </c>
      <c r="T22" s="137" t="str">
        <f>IFERROR(IF(COUNT(Institutions!S16),(Institutions!S16),""),"")</f>
        <v/>
      </c>
      <c r="U22" s="164" t="str">
        <f>+IFERROR(IF(COUNT(L22,T22),ROUND(SUM(L22,T22)/SUM('Shareholding Pattern'!$L$57,'Shareholding Pattern'!$T$57)*100,2),""),"")</f>
        <v/>
      </c>
      <c r="V22" s="294" t="str">
        <f>IFERROR(IF(COUNT(Institutions!U16),(Institutions!U16),""),"")</f>
        <v/>
      </c>
      <c r="W22" s="251" t="str">
        <f t="shared" si="0"/>
        <v/>
      </c>
      <c r="X22" s="294" t="str">
        <f>IFERROR(IF(COUNT(Institutions!W16),(Institutions!W16),""),"")</f>
        <v/>
      </c>
      <c r="Y22" s="164" t="str">
        <f t="shared" si="1"/>
        <v/>
      </c>
      <c r="Z22" s="137" t="str">
        <f>IFERROR(IF(COUNT(Institutions!Y16),(Institutions!Y16),""),"")</f>
        <v/>
      </c>
      <c r="AA22" s="121"/>
      <c r="AR22" t="s">
        <v>194</v>
      </c>
      <c r="AX22" t="s">
        <v>520</v>
      </c>
      <c r="AZ22" t="s">
        <v>235</v>
      </c>
      <c r="BF22" t="s">
        <v>781</v>
      </c>
    </row>
    <row r="23" spans="5:58" ht="20.100000000000001" customHeight="1" x14ac:dyDescent="0.25">
      <c r="E23" s="136" t="s">
        <v>32</v>
      </c>
      <c r="F23" s="337" t="s">
        <v>41</v>
      </c>
      <c r="G23" s="337"/>
      <c r="H23" s="286"/>
      <c r="I23" s="137" t="str">
        <f>IFERROR(IF(COUNT(FPIPromoter!H16),(FPIPromoter!H16),""),"")</f>
        <v/>
      </c>
      <c r="J23" s="137" t="str">
        <f>IFERROR(IF(COUNT(FPIPromoter!I16),(FPIPromoter!I16),""),"")</f>
        <v/>
      </c>
      <c r="K23" s="137" t="str">
        <f>IFERROR(IF(COUNT(FPIPromoter!J16),(FPIPromoter!J16),""),"")</f>
        <v/>
      </c>
      <c r="L23" s="260" t="str">
        <f>IFERROR(IF(COUNT(FPIPromoter!K16),(FPIPromoter!K16),""),"")</f>
        <v/>
      </c>
      <c r="M23" s="226" t="str">
        <f>+IFERROR(IF(COUNT(L23),ROUND(L23/'Shareholding Pattern'!$L$57*100,2),""),"")</f>
        <v/>
      </c>
      <c r="N23" s="257" t="str">
        <f>IFERROR(IF(COUNT(FPIPromoter!M16),(FPIPromoter!M16),""),"")</f>
        <v/>
      </c>
      <c r="O23" s="257" t="str">
        <f>IFERROR(IF(COUNT(FPIPromoter!N16),(FPIPromoter!N16),""),"")</f>
        <v/>
      </c>
      <c r="P23" s="137" t="str">
        <f>IFERROR(IF(COUNT(FPIPromoter!O16),(FPIPromoter!O16),""),"")</f>
        <v/>
      </c>
      <c r="Q23" s="242" t="str">
        <f>IFERROR(IF(COUNT(FPIPromoter!P16),(FPIPromoter!P16),""),"")</f>
        <v/>
      </c>
      <c r="R23" s="137" t="str">
        <f>IFERROR(IF(COUNT(FPIPromoter!Q16),(FPIPromoter!Q16),""),"")</f>
        <v/>
      </c>
      <c r="S23" s="137" t="str">
        <f>IFERROR(IF(COUNT(FPIPromoter!R16),(FPIPromoter!R16),""),"")</f>
        <v/>
      </c>
      <c r="T23" s="137" t="str">
        <f>IFERROR(IF(COUNT(FPIPromoter!S16),(FPIPromoter!S16),""),"")</f>
        <v/>
      </c>
      <c r="U23" s="164" t="str">
        <f>+IFERROR(IF(COUNT(L23,T23),ROUND(SUM(L23,T23)/SUM('Shareholding Pattern'!$L$57,'Shareholding Pattern'!$T$57)*100,2),""),"")</f>
        <v/>
      </c>
      <c r="V23" s="294" t="str">
        <f>IFERROR(IF(COUNT(FPIPromoter!U16),(FPIPromoter!U16),""),"")</f>
        <v/>
      </c>
      <c r="W23" s="251" t="str">
        <f t="shared" si="0"/>
        <v/>
      </c>
      <c r="X23" s="294" t="str">
        <f>IFERROR(IF(COUNT(FPIPromoter!W16),(FPIPromoter!W16),""),"")</f>
        <v/>
      </c>
      <c r="Y23" s="164" t="str">
        <f t="shared" si="1"/>
        <v/>
      </c>
      <c r="Z23" s="137" t="str">
        <f>IFERROR(IF(COUNT(FPIPromoter!Y16),(FPIPromoter!Y16),""),"")</f>
        <v/>
      </c>
      <c r="AA23" s="121"/>
      <c r="AR23" t="s">
        <v>193</v>
      </c>
      <c r="AX23" t="s">
        <v>521</v>
      </c>
      <c r="AZ23" t="s">
        <v>236</v>
      </c>
      <c r="BF23" t="s">
        <v>796</v>
      </c>
    </row>
    <row r="24" spans="5:58" ht="20.100000000000001" customHeight="1" x14ac:dyDescent="0.25">
      <c r="E24" s="142" t="s">
        <v>42</v>
      </c>
      <c r="F24" s="338" t="s">
        <v>33</v>
      </c>
      <c r="G24" s="338"/>
      <c r="H24" s="287"/>
      <c r="I24" s="143" t="str">
        <f>IFERROR(IF(COUNT(OtherForeign!I16),(OtherForeign!I16),""),"")</f>
        <v/>
      </c>
      <c r="J24" s="143" t="str">
        <f>IFERROR(IF(COUNT(OtherForeign!J16),(OtherForeign!J16),""),"")</f>
        <v/>
      </c>
      <c r="K24" s="143" t="str">
        <f>IFERROR(IF(COUNT(OtherForeign!K16),(OtherForeign!K16),""),"")</f>
        <v/>
      </c>
      <c r="L24" s="258" t="str">
        <f>IFERROR(IF(COUNT(OtherForeign!L16),(OtherForeign!L16),""),"")</f>
        <v/>
      </c>
      <c r="M24" s="227" t="str">
        <f>+IFERROR(IF(COUNT(L24),ROUND(L24/'Shareholding Pattern'!$L$57*100,2),""),"")</f>
        <v/>
      </c>
      <c r="N24" s="257" t="str">
        <f>IFERROR(IF(COUNT(OtherForeign!N16),(OtherForeign!N16),""),"")</f>
        <v/>
      </c>
      <c r="O24" s="257" t="str">
        <f>IFERROR(IF(COUNT(OtherForeign!O16),(OtherForeign!O16),""),"")</f>
        <v/>
      </c>
      <c r="P24" s="143" t="str">
        <f>IFERROR(IF(COUNT(OtherForeign!P16),(OtherForeign!P16),""),"")</f>
        <v/>
      </c>
      <c r="Q24" s="243" t="str">
        <f>IFERROR(IF(COUNT(OtherForeign!Q16),(OtherForeign!Q16),""),"")</f>
        <v/>
      </c>
      <c r="R24" s="143" t="str">
        <f>IFERROR(IF(COUNT(OtherForeign!R16),(OtherForeign!R16),""),"")</f>
        <v/>
      </c>
      <c r="S24" s="143" t="str">
        <f>IFERROR(IF(COUNT(OtherForeign!S16),(OtherForeign!S16),""),"")</f>
        <v/>
      </c>
      <c r="T24" s="143" t="str">
        <f>IFERROR(IF(COUNT(OtherForeign!T16),(OtherForeign!T16),""),"")</f>
        <v/>
      </c>
      <c r="U24" s="166" t="str">
        <f>+IFERROR(IF(COUNT(L24,T24),ROUND(SUM(L24,T24)/SUM('Shareholding Pattern'!$L$57,'Shareholding Pattern'!$T$57)*100,2),""),"")</f>
        <v/>
      </c>
      <c r="V24" s="294" t="str">
        <f>IFERROR(IF(COUNT(OtherForeign!V16),(OtherForeign!V16),""),"")</f>
        <v/>
      </c>
      <c r="W24" s="252" t="str">
        <f t="shared" si="0"/>
        <v/>
      </c>
      <c r="X24" s="294" t="str">
        <f>IFERROR(IF(COUNT(OtherForeign!X16),(OtherForeign!X16),""),"")</f>
        <v/>
      </c>
      <c r="Y24" s="166" t="str">
        <f t="shared" si="1"/>
        <v/>
      </c>
      <c r="Z24" s="143" t="str">
        <f>IFERROR(IF(COUNT(OtherForeign!Z16),(OtherForeign!Z16),""),"")</f>
        <v/>
      </c>
      <c r="AA24" s="121"/>
      <c r="AR24" t="s">
        <v>195</v>
      </c>
      <c r="AX24" t="s">
        <v>522</v>
      </c>
      <c r="AZ24" t="s">
        <v>237</v>
      </c>
      <c r="BF24" t="s">
        <v>597</v>
      </c>
    </row>
    <row r="25" spans="5:58" ht="20.100000000000001" customHeight="1" x14ac:dyDescent="0.25">
      <c r="E25" s="342" t="s">
        <v>43</v>
      </c>
      <c r="F25" s="342"/>
      <c r="G25" s="342"/>
      <c r="H25" s="199" t="str">
        <f t="shared" ref="H25:Z25" si="3">+IFERROR(IF(COUNT(H20:H24),ROUND(SUM(H20:H24),0),""),"")</f>
        <v/>
      </c>
      <c r="I25" s="199" t="str">
        <f t="shared" si="3"/>
        <v/>
      </c>
      <c r="J25" s="199" t="str">
        <f t="shared" si="3"/>
        <v/>
      </c>
      <c r="K25" s="199" t="str">
        <f t="shared" si="3"/>
        <v/>
      </c>
      <c r="L25" s="202" t="str">
        <f t="shared" si="3"/>
        <v/>
      </c>
      <c r="M25" s="229" t="str">
        <f>+IFERROR(IF(COUNT(L25),ROUND(L25/'Shareholding Pattern'!$L$57*100,2),""),"")</f>
        <v/>
      </c>
      <c r="N25" s="200" t="str">
        <f t="shared" si="3"/>
        <v/>
      </c>
      <c r="O25" s="200" t="str">
        <f t="shared" si="3"/>
        <v/>
      </c>
      <c r="P25" s="199" t="str">
        <f t="shared" si="3"/>
        <v/>
      </c>
      <c r="Q25" s="244" t="str">
        <f>IFERROR(IF(COUNT(P25),ROUND(P25/$P$58*100,2),""),"")</f>
        <v/>
      </c>
      <c r="R25" s="201" t="str">
        <f t="shared" si="3"/>
        <v/>
      </c>
      <c r="S25" s="201" t="str">
        <f t="shared" si="3"/>
        <v/>
      </c>
      <c r="T25" s="199" t="str">
        <f t="shared" si="3"/>
        <v/>
      </c>
      <c r="U25" s="167" t="str">
        <f>+IFERROR(IF(COUNT(L25,T25),ROUND(SUM(L25,T25)/SUM('Shareholding Pattern'!$L$57,'Shareholding Pattern'!$T$57)*100,2),""),"")</f>
        <v/>
      </c>
      <c r="V25" s="202" t="str">
        <f t="shared" si="3"/>
        <v/>
      </c>
      <c r="W25" s="253" t="str">
        <f t="shared" si="0"/>
        <v/>
      </c>
      <c r="X25" s="78" t="str">
        <f t="shared" si="3"/>
        <v/>
      </c>
      <c r="Y25" s="168" t="str">
        <f t="shared" si="1"/>
        <v/>
      </c>
      <c r="Z25" s="199" t="str">
        <f t="shared" si="3"/>
        <v/>
      </c>
      <c r="AR25" t="s">
        <v>196</v>
      </c>
      <c r="AX25" t="s">
        <v>223</v>
      </c>
      <c r="AZ25" t="s">
        <v>238</v>
      </c>
      <c r="BF25" t="s">
        <v>610</v>
      </c>
    </row>
    <row r="26" spans="5:58" ht="36.75" customHeight="1" x14ac:dyDescent="0.25">
      <c r="E26" s="341" t="s">
        <v>105</v>
      </c>
      <c r="F26" s="341"/>
      <c r="G26" s="341"/>
      <c r="H26" s="199">
        <f t="shared" ref="H26:Z26" si="4">+IFERROR(IF(COUNT(H18,H25),ROUND(SUM(H18,H25),0),""),"")</f>
        <v>4</v>
      </c>
      <c r="I26" s="199">
        <f t="shared" si="4"/>
        <v>375000000</v>
      </c>
      <c r="J26" s="199" t="str">
        <f t="shared" si="4"/>
        <v/>
      </c>
      <c r="K26" s="199" t="str">
        <f t="shared" si="4"/>
        <v/>
      </c>
      <c r="L26" s="202">
        <f t="shared" si="4"/>
        <v>375000000</v>
      </c>
      <c r="M26" s="229">
        <f>+IFERROR(IF(COUNT(L26),ROUND(L26/'Shareholding Pattern'!$L$57*100,2),""),"")</f>
        <v>50</v>
      </c>
      <c r="N26" s="200" t="str">
        <f t="shared" si="4"/>
        <v/>
      </c>
      <c r="O26" s="200" t="str">
        <f t="shared" si="4"/>
        <v/>
      </c>
      <c r="P26" s="199" t="str">
        <f t="shared" si="4"/>
        <v/>
      </c>
      <c r="Q26" s="244" t="str">
        <f>IFERROR(IF(COUNT(P26),ROUND(P26/$P$58*100,2),""),"")</f>
        <v/>
      </c>
      <c r="R26" s="201" t="str">
        <f t="shared" si="4"/>
        <v/>
      </c>
      <c r="S26" s="201" t="str">
        <f t="shared" si="4"/>
        <v/>
      </c>
      <c r="T26" s="202" t="str">
        <f t="shared" si="4"/>
        <v/>
      </c>
      <c r="U26" s="167">
        <f>+IFERROR(IF(COUNT(L26,T26),ROUND(SUM(L26,T26)/SUM('Shareholding Pattern'!$L$57,'Shareholding Pattern'!$T$57)*100,2),""),"")</f>
        <v>50</v>
      </c>
      <c r="V26" s="202" t="str">
        <f t="shared" si="4"/>
        <v/>
      </c>
      <c r="W26" s="253" t="str">
        <f t="shared" si="0"/>
        <v/>
      </c>
      <c r="X26" s="202" t="str">
        <f t="shared" si="4"/>
        <v/>
      </c>
      <c r="Y26" s="168" t="str">
        <f t="shared" si="1"/>
        <v/>
      </c>
      <c r="Z26" s="202">
        <f t="shared" si="4"/>
        <v>375000000</v>
      </c>
      <c r="AR26" t="s">
        <v>197</v>
      </c>
      <c r="AX26" t="s">
        <v>523</v>
      </c>
      <c r="AZ26" t="s">
        <v>239</v>
      </c>
      <c r="BF26" t="s">
        <v>623</v>
      </c>
    </row>
    <row r="27" spans="5:58" ht="33" customHeight="1" x14ac:dyDescent="0.25">
      <c r="E27" s="198"/>
      <c r="F27" s="333" t="s">
        <v>971</v>
      </c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5"/>
      <c r="AX27" t="s">
        <v>524</v>
      </c>
      <c r="AZ27" t="s">
        <v>240</v>
      </c>
      <c r="BF27" t="s">
        <v>636</v>
      </c>
    </row>
    <row r="28" spans="5:58" ht="20.100000000000001" customHeight="1" x14ac:dyDescent="0.25">
      <c r="E28" s="144" t="s">
        <v>44</v>
      </c>
      <c r="F28" s="363" t="s">
        <v>45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144"/>
      <c r="AX28" t="s">
        <v>525</v>
      </c>
      <c r="AZ28" t="s">
        <v>241</v>
      </c>
      <c r="BF28" t="s">
        <v>649</v>
      </c>
    </row>
    <row r="29" spans="5:58" ht="20.100000000000001" customHeight="1" x14ac:dyDescent="0.25">
      <c r="E29" s="133" t="s">
        <v>24</v>
      </c>
      <c r="F29" s="349" t="s">
        <v>40</v>
      </c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X29" t="s">
        <v>526</v>
      </c>
      <c r="AZ29" t="s">
        <v>242</v>
      </c>
      <c r="BF29" t="s">
        <v>662</v>
      </c>
    </row>
    <row r="30" spans="5:58" ht="20.100000000000001" customHeight="1" x14ac:dyDescent="0.25">
      <c r="E30" s="136" t="s">
        <v>26</v>
      </c>
      <c r="F30" s="337" t="s">
        <v>46</v>
      </c>
      <c r="G30" s="337"/>
      <c r="H30" s="162">
        <v>50</v>
      </c>
      <c r="I30" s="162">
        <v>41487700</v>
      </c>
      <c r="J30" s="295"/>
      <c r="K30" s="295"/>
      <c r="L30" s="261">
        <f>+IFERROR(IF(COUNT(I30:K30),ROUND(SUM(I30:K30),0),""),"")</f>
        <v>41487700</v>
      </c>
      <c r="M30" s="230">
        <f>+IFERROR(IF(COUNT(L30),ROUND(L30/'Shareholding Pattern'!$L$57*100,2),""),"")</f>
        <v>5.53</v>
      </c>
      <c r="N30" s="296"/>
      <c r="O30" s="296"/>
      <c r="P30" s="137" t="str">
        <f>+IFERROR(IF(COUNT(N30:O30),ROUND(SUM(N30:O30),0),""),"")</f>
        <v/>
      </c>
      <c r="Q30" s="242" t="str">
        <f>+IFERROR(IF(COUNT(P30),ROUND(P30/'Shareholding Pattern'!$P$58*100,2),""),"")</f>
        <v/>
      </c>
      <c r="R30" s="295"/>
      <c r="S30" s="295"/>
      <c r="T30" s="137" t="str">
        <f>+IFERROR(IF(COUNT(R30:S30),ROUND(SUM(R30:S30),0),""),"")</f>
        <v/>
      </c>
      <c r="U30" s="135">
        <f>+IFERROR(IF(COUNT(L30,T30),ROUND(SUM(L30,T30)/SUM('Shareholding Pattern'!$L$57,'Shareholding Pattern'!$T$57)*100,2),""),"")</f>
        <v>5.53</v>
      </c>
      <c r="V30" s="297"/>
      <c r="W30" s="251" t="str">
        <f t="shared" ref="W30:W50" si="5">+IFERROR(IF(COUNT(V30),ROUND(SUM(V30)/SUM(I30)*100,2),""),0)</f>
        <v/>
      </c>
      <c r="X30" s="179"/>
      <c r="Y30" s="170"/>
      <c r="Z30" s="162">
        <v>41487700</v>
      </c>
      <c r="AR30" t="s">
        <v>198</v>
      </c>
      <c r="AX30" t="s">
        <v>527</v>
      </c>
      <c r="AZ30" t="s">
        <v>243</v>
      </c>
      <c r="BF30" t="s">
        <v>675</v>
      </c>
    </row>
    <row r="31" spans="5:58" ht="20.100000000000001" customHeight="1" x14ac:dyDescent="0.25">
      <c r="E31" s="136" t="s">
        <v>28</v>
      </c>
      <c r="F31" s="337" t="s">
        <v>47</v>
      </c>
      <c r="G31" s="337"/>
      <c r="H31" s="162"/>
      <c r="I31" s="162"/>
      <c r="J31" s="295"/>
      <c r="K31" s="295"/>
      <c r="L31" s="260" t="str">
        <f t="shared" ref="L31:L39" si="6">+IFERROR(IF(COUNT(I31:K31),ROUND(SUM(I31:K31),0),""),"")</f>
        <v/>
      </c>
      <c r="M31" s="230" t="str">
        <f>+IFERROR(IF(COUNT(L31),ROUND(L31/'Shareholding Pattern'!$L$57*100,2),""),"")</f>
        <v/>
      </c>
      <c r="N31" s="296"/>
      <c r="O31" s="296"/>
      <c r="P31" s="137" t="str">
        <f t="shared" ref="P31:P38" si="7">+IFERROR(IF(COUNT(N31:O31),ROUND(SUM(N31:O31),0),""),"")</f>
        <v/>
      </c>
      <c r="Q31" s="242" t="str">
        <f>+IFERROR(IF(COUNT(P31),ROUND(P31/'Shareholding Pattern'!$P$58*100,2),""),"")</f>
        <v/>
      </c>
      <c r="R31" s="295"/>
      <c r="S31" s="295"/>
      <c r="T31" s="137" t="str">
        <f t="shared" ref="T31:T38" si="8">+IFERROR(IF(COUNT(R31:S31),ROUND(SUM(R31:S31),0),""),"")</f>
        <v/>
      </c>
      <c r="U31" s="135" t="str">
        <f>+IFERROR(IF(COUNT(L31,T31),ROUND(SUM(L31,T31)/SUM('Shareholding Pattern'!$L$57,'Shareholding Pattern'!$T$57)*100,2),""),"")</f>
        <v/>
      </c>
      <c r="V31" s="297"/>
      <c r="W31" s="251" t="str">
        <f t="shared" si="5"/>
        <v/>
      </c>
      <c r="X31" s="180"/>
      <c r="Y31" s="160"/>
      <c r="Z31" s="162"/>
      <c r="AR31" t="s">
        <v>199</v>
      </c>
      <c r="AX31" t="s">
        <v>528</v>
      </c>
      <c r="AZ31" t="s">
        <v>244</v>
      </c>
      <c r="BF31" t="s">
        <v>809</v>
      </c>
    </row>
    <row r="32" spans="5:58" ht="20.100000000000001" customHeight="1" x14ac:dyDescent="0.25">
      <c r="E32" s="136" t="s">
        <v>30</v>
      </c>
      <c r="F32" s="337" t="s">
        <v>48</v>
      </c>
      <c r="G32" s="337"/>
      <c r="H32" s="162"/>
      <c r="I32" s="162"/>
      <c r="J32" s="295"/>
      <c r="K32" s="295"/>
      <c r="L32" s="260" t="str">
        <f t="shared" si="6"/>
        <v/>
      </c>
      <c r="M32" s="230" t="str">
        <f>+IFERROR(IF(COUNT(L32),ROUND(L32/'Shareholding Pattern'!$L$57*100,2),""),"")</f>
        <v/>
      </c>
      <c r="N32" s="296"/>
      <c r="O32" s="296"/>
      <c r="P32" s="137" t="str">
        <f t="shared" si="7"/>
        <v/>
      </c>
      <c r="Q32" s="242" t="str">
        <f>+IFERROR(IF(COUNT(P32),ROUND(P32/'Shareholding Pattern'!$P$58*100,2),""),"")</f>
        <v/>
      </c>
      <c r="R32" s="295"/>
      <c r="S32" s="295"/>
      <c r="T32" s="137" t="str">
        <f t="shared" si="8"/>
        <v/>
      </c>
      <c r="U32" s="135" t="str">
        <f>+IFERROR(IF(COUNT(L32,T32),ROUND(SUM(L32,T32)/SUM('Shareholding Pattern'!$L$57,'Shareholding Pattern'!$T$57)*100,2),""),"")</f>
        <v/>
      </c>
      <c r="V32" s="297"/>
      <c r="W32" s="251" t="str">
        <f t="shared" si="5"/>
        <v/>
      </c>
      <c r="X32" s="180"/>
      <c r="Y32" s="160"/>
      <c r="Z32" s="162"/>
      <c r="AR32" t="s">
        <v>200</v>
      </c>
      <c r="AX32" t="s">
        <v>224</v>
      </c>
      <c r="AZ32" t="s">
        <v>245</v>
      </c>
      <c r="BF32" t="s">
        <v>688</v>
      </c>
    </row>
    <row r="33" spans="5:58" ht="20.100000000000001" customHeight="1" x14ac:dyDescent="0.25">
      <c r="E33" s="136" t="s">
        <v>32</v>
      </c>
      <c r="F33" s="337" t="s">
        <v>49</v>
      </c>
      <c r="G33" s="337"/>
      <c r="H33" s="162"/>
      <c r="I33" s="162"/>
      <c r="J33" s="295"/>
      <c r="K33" s="295"/>
      <c r="L33" s="260" t="str">
        <f t="shared" si="6"/>
        <v/>
      </c>
      <c r="M33" s="230" t="str">
        <f>+IFERROR(IF(COUNT(L33),ROUND(L33/'Shareholding Pattern'!$L$57*100,2),""),"")</f>
        <v/>
      </c>
      <c r="N33" s="296"/>
      <c r="O33" s="296"/>
      <c r="P33" s="137" t="str">
        <f t="shared" si="7"/>
        <v/>
      </c>
      <c r="Q33" s="242" t="str">
        <f>+IFERROR(IF(COUNT(P33),ROUND(P33/'Shareholding Pattern'!$P$58*100,2),""),"")</f>
        <v/>
      </c>
      <c r="R33" s="295"/>
      <c r="S33" s="295"/>
      <c r="T33" s="137" t="str">
        <f t="shared" si="8"/>
        <v/>
      </c>
      <c r="U33" s="135" t="str">
        <f>+IFERROR(IF(COUNT(L33,T33),ROUND(SUM(L33,T33)/SUM('Shareholding Pattern'!$L$57,'Shareholding Pattern'!$T$57)*100,2),""),"")</f>
        <v/>
      </c>
      <c r="V33" s="297"/>
      <c r="W33" s="251" t="str">
        <f t="shared" si="5"/>
        <v/>
      </c>
      <c r="X33" s="180"/>
      <c r="Y33" s="160"/>
      <c r="Z33" s="162"/>
      <c r="AR33" t="s">
        <v>201</v>
      </c>
      <c r="AX33" t="s">
        <v>225</v>
      </c>
      <c r="AZ33" t="s">
        <v>246</v>
      </c>
      <c r="BF33" t="s">
        <v>701</v>
      </c>
    </row>
    <row r="34" spans="5:58" ht="20.100000000000001" customHeight="1" x14ac:dyDescent="0.25">
      <c r="E34" s="136" t="s">
        <v>42</v>
      </c>
      <c r="F34" s="337" t="s">
        <v>50</v>
      </c>
      <c r="G34" s="337"/>
      <c r="H34" s="162">
        <v>195</v>
      </c>
      <c r="I34" s="162">
        <v>167400805</v>
      </c>
      <c r="J34" s="295"/>
      <c r="K34" s="295"/>
      <c r="L34" s="260">
        <f t="shared" si="6"/>
        <v>167400805</v>
      </c>
      <c r="M34" s="230">
        <f>+IFERROR(IF(COUNT(L34),ROUND(L34/'Shareholding Pattern'!$L$57*100,2),""),"")</f>
        <v>22.32</v>
      </c>
      <c r="N34" s="296"/>
      <c r="O34" s="296"/>
      <c r="P34" s="137" t="str">
        <f t="shared" si="7"/>
        <v/>
      </c>
      <c r="Q34" s="242" t="str">
        <f>+IFERROR(IF(COUNT(P34),ROUND(P34/'Shareholding Pattern'!$P$58*100,2),""),"")</f>
        <v/>
      </c>
      <c r="R34" s="295"/>
      <c r="S34" s="295"/>
      <c r="T34" s="137" t="str">
        <f>+IFERROR(IF(COUNT(R34,S34),ROUND(SUM(R34,S34),0),""),"")</f>
        <v/>
      </c>
      <c r="U34" s="135">
        <f>+IFERROR(IF(COUNT(L34,T34),ROUND(SUM(L34,T34)/SUM('Shareholding Pattern'!$L$57,'Shareholding Pattern'!$T$57)*100,2),""),"")</f>
        <v>22.32</v>
      </c>
      <c r="V34" s="297"/>
      <c r="W34" s="251" t="str">
        <f t="shared" si="5"/>
        <v/>
      </c>
      <c r="X34" s="180"/>
      <c r="Y34" s="160"/>
      <c r="Z34" s="162">
        <v>167400805</v>
      </c>
      <c r="AR34" t="s">
        <v>202</v>
      </c>
      <c r="AX34" t="s">
        <v>226</v>
      </c>
      <c r="AZ34" t="s">
        <v>247</v>
      </c>
      <c r="BF34" t="s">
        <v>714</v>
      </c>
    </row>
    <row r="35" spans="5:58" ht="20.100000000000001" customHeight="1" x14ac:dyDescent="0.25">
      <c r="E35" s="136" t="s">
        <v>51</v>
      </c>
      <c r="F35" s="337" t="s">
        <v>31</v>
      </c>
      <c r="G35" s="337"/>
      <c r="H35" s="162">
        <v>7</v>
      </c>
      <c r="I35" s="162">
        <v>72284</v>
      </c>
      <c r="J35" s="295"/>
      <c r="K35" s="295"/>
      <c r="L35" s="260">
        <f t="shared" si="6"/>
        <v>72284</v>
      </c>
      <c r="M35" s="230">
        <f>+IFERROR(IF(COUNT(L35),ROUND(L35/'Shareholding Pattern'!$L$57*100,2),""),"")</f>
        <v>0.01</v>
      </c>
      <c r="N35" s="296"/>
      <c r="O35" s="296"/>
      <c r="P35" s="137" t="str">
        <f t="shared" si="7"/>
        <v/>
      </c>
      <c r="Q35" s="242" t="str">
        <f>+IFERROR(IF(COUNT(P35),ROUND(P35/'Shareholding Pattern'!$P$58*100,2),""),"")</f>
        <v/>
      </c>
      <c r="R35" s="295"/>
      <c r="S35" s="295"/>
      <c r="T35" s="137" t="str">
        <f t="shared" si="8"/>
        <v/>
      </c>
      <c r="U35" s="135">
        <f>+IFERROR(IF(COUNT(L35,T35),ROUND(SUM(L35,T35)/SUM('Shareholding Pattern'!$L$57,'Shareholding Pattern'!$T$57)*100,2),""),"")</f>
        <v>0.01</v>
      </c>
      <c r="V35" s="297"/>
      <c r="W35" s="251" t="str">
        <f t="shared" si="5"/>
        <v/>
      </c>
      <c r="X35" s="180"/>
      <c r="Y35" s="160"/>
      <c r="Z35" s="162">
        <v>72284</v>
      </c>
      <c r="AR35" t="s">
        <v>203</v>
      </c>
      <c r="AX35" t="s">
        <v>227</v>
      </c>
      <c r="AZ35" t="s">
        <v>931</v>
      </c>
      <c r="BF35" t="s">
        <v>727</v>
      </c>
    </row>
    <row r="36" spans="5:58" ht="20.100000000000001" customHeight="1" x14ac:dyDescent="0.25">
      <c r="E36" s="136" t="s">
        <v>52</v>
      </c>
      <c r="F36" s="337" t="s">
        <v>53</v>
      </c>
      <c r="G36" s="337"/>
      <c r="H36" s="162"/>
      <c r="I36" s="162"/>
      <c r="J36" s="295"/>
      <c r="K36" s="295"/>
      <c r="L36" s="260" t="str">
        <f t="shared" si="6"/>
        <v/>
      </c>
      <c r="M36" s="230" t="str">
        <f>+IFERROR(IF(COUNT(L36),ROUND(L36/'Shareholding Pattern'!$L$57*100,2),""),"")</f>
        <v/>
      </c>
      <c r="N36" s="296"/>
      <c r="O36" s="296"/>
      <c r="P36" s="137" t="str">
        <f t="shared" si="7"/>
        <v/>
      </c>
      <c r="Q36" s="242" t="str">
        <f>+IFERROR(IF(COUNT(P36),ROUND(P36/'Shareholding Pattern'!$P$58*100,2),""),"")</f>
        <v/>
      </c>
      <c r="R36" s="295"/>
      <c r="S36" s="295"/>
      <c r="T36" s="137" t="str">
        <f t="shared" si="8"/>
        <v/>
      </c>
      <c r="U36" s="135" t="str">
        <f>+IFERROR(IF(COUNT(L36,T36),ROUND(SUM(L36,T36)/SUM('Shareholding Pattern'!$L$57,'Shareholding Pattern'!$T$57)*100,2),""),"")</f>
        <v/>
      </c>
      <c r="V36" s="297"/>
      <c r="W36" s="251" t="str">
        <f t="shared" si="5"/>
        <v/>
      </c>
      <c r="X36" s="180"/>
      <c r="Y36" s="160"/>
      <c r="Z36" s="162"/>
      <c r="AR36" t="s">
        <v>204</v>
      </c>
      <c r="AX36" t="s">
        <v>529</v>
      </c>
      <c r="AZ36" t="s">
        <v>248</v>
      </c>
      <c r="BF36" t="s">
        <v>740</v>
      </c>
    </row>
    <row r="37" spans="5:58" ht="20.100000000000001" customHeight="1" x14ac:dyDescent="0.25">
      <c r="E37" s="136" t="s">
        <v>54</v>
      </c>
      <c r="F37" s="337" t="s">
        <v>55</v>
      </c>
      <c r="G37" s="337"/>
      <c r="H37" s="162"/>
      <c r="I37" s="162"/>
      <c r="J37" s="295"/>
      <c r="K37" s="295"/>
      <c r="L37" s="260" t="str">
        <f t="shared" si="6"/>
        <v/>
      </c>
      <c r="M37" s="230" t="str">
        <f>+IFERROR(IF(COUNT(L37),ROUND(L37/'Shareholding Pattern'!$L$57*100,2),""),"")</f>
        <v/>
      </c>
      <c r="N37" s="296"/>
      <c r="O37" s="296"/>
      <c r="P37" s="137" t="str">
        <f t="shared" si="7"/>
        <v/>
      </c>
      <c r="Q37" s="242" t="str">
        <f>+IFERROR(IF(COUNT(P37),ROUND(P37/'Shareholding Pattern'!$P$58*100,2),""),"")</f>
        <v/>
      </c>
      <c r="R37" s="295"/>
      <c r="S37" s="295"/>
      <c r="T37" s="137" t="str">
        <f t="shared" si="8"/>
        <v/>
      </c>
      <c r="U37" s="135" t="str">
        <f>+IFERROR(IF(COUNT(L37,T37),ROUND(SUM(L37,T37)/SUM('Shareholding Pattern'!$L$57,'Shareholding Pattern'!$T$57)*100,2),""),"")</f>
        <v/>
      </c>
      <c r="V37" s="297"/>
      <c r="W37" s="251" t="str">
        <f t="shared" si="5"/>
        <v/>
      </c>
      <c r="X37" s="180"/>
      <c r="Y37" s="160"/>
      <c r="Z37" s="162"/>
      <c r="AR37" t="s">
        <v>205</v>
      </c>
      <c r="AX37" t="s">
        <v>228</v>
      </c>
      <c r="AZ37" t="s">
        <v>249</v>
      </c>
      <c r="BF37" t="s">
        <v>824</v>
      </c>
    </row>
    <row r="38" spans="5:58" ht="20.100000000000001" customHeight="1" x14ac:dyDescent="0.25">
      <c r="E38" s="142" t="s">
        <v>56</v>
      </c>
      <c r="F38" s="338" t="s">
        <v>33</v>
      </c>
      <c r="G38" s="338"/>
      <c r="H38" s="203">
        <v>4</v>
      </c>
      <c r="I38" s="203">
        <v>75002500</v>
      </c>
      <c r="J38" s="298"/>
      <c r="K38" s="298"/>
      <c r="L38" s="258">
        <f t="shared" si="6"/>
        <v>75002500</v>
      </c>
      <c r="M38" s="231">
        <f>+IFERROR(IF(COUNT(L38),ROUND(L38/'Shareholding Pattern'!$L$57*100,2),""),"")</f>
        <v>10</v>
      </c>
      <c r="N38" s="299"/>
      <c r="O38" s="299"/>
      <c r="P38" s="143" t="str">
        <f t="shared" si="7"/>
        <v/>
      </c>
      <c r="Q38" s="243" t="str">
        <f>+IFERROR(IF(COUNT(P38),ROUND(P38/'Shareholding Pattern'!$P$58*100,2),""),"")</f>
        <v/>
      </c>
      <c r="R38" s="295"/>
      <c r="S38" s="295"/>
      <c r="T38" s="143" t="str">
        <f t="shared" si="8"/>
        <v/>
      </c>
      <c r="U38" s="204">
        <f>+IFERROR(IF(COUNT(L38,T38),ROUND(SUM(L38,T38)/SUM('Shareholding Pattern'!$L$57,'Shareholding Pattern'!$T$57)*100,2),""),"")</f>
        <v>10</v>
      </c>
      <c r="V38" s="300"/>
      <c r="W38" s="252" t="str">
        <f t="shared" si="5"/>
        <v/>
      </c>
      <c r="X38" s="180"/>
      <c r="Y38" s="160"/>
      <c r="Z38" s="203">
        <v>2500</v>
      </c>
      <c r="AR38" t="s">
        <v>206</v>
      </c>
      <c r="AX38" t="s">
        <v>530</v>
      </c>
      <c r="AZ38" t="s">
        <v>250</v>
      </c>
      <c r="BF38" t="s">
        <v>837</v>
      </c>
    </row>
    <row r="39" spans="5:58" ht="20.100000000000001" customHeight="1" x14ac:dyDescent="0.25">
      <c r="E39" s="342" t="s">
        <v>57</v>
      </c>
      <c r="F39" s="342"/>
      <c r="G39" s="342"/>
      <c r="H39" s="4">
        <f t="shared" ref="H39:Z39" si="9">+IFERROR(IF(COUNT(H30:H38),ROUND(SUM(H30:H38),0),""),"")</f>
        <v>256</v>
      </c>
      <c r="I39" s="4">
        <f t="shared" si="9"/>
        <v>283963289</v>
      </c>
      <c r="J39" s="4" t="str">
        <f t="shared" si="9"/>
        <v/>
      </c>
      <c r="K39" s="78" t="str">
        <f t="shared" si="9"/>
        <v/>
      </c>
      <c r="L39" s="78">
        <f t="shared" si="6"/>
        <v>283963289</v>
      </c>
      <c r="M39" s="232">
        <f>+IFERROR(IF(COUNT(L39),ROUND(L39/'Shareholding Pattern'!$L$57*100,2),""),"")</f>
        <v>37.86</v>
      </c>
      <c r="N39" s="201"/>
      <c r="O39" s="201"/>
      <c r="P39" s="4" t="str">
        <f t="shared" si="9"/>
        <v/>
      </c>
      <c r="Q39" s="244" t="str">
        <f>+IFERROR(IF(COUNT(P39),ROUND(P39/'Shareholding Pattern'!$P$58*100,2),""),"")</f>
        <v/>
      </c>
      <c r="R39" s="4" t="str">
        <f t="shared" si="9"/>
        <v/>
      </c>
      <c r="S39" s="4" t="str">
        <f t="shared" si="9"/>
        <v/>
      </c>
      <c r="T39" s="4" t="str">
        <f t="shared" si="9"/>
        <v/>
      </c>
      <c r="U39" s="205">
        <f>+IFERROR(IF(COUNT(L39,T39),ROUND(SUM(L39,T39)/SUM('Shareholding Pattern'!$L$57,'Shareholding Pattern'!$T$57)*100,2),""),"")</f>
        <v>37.86</v>
      </c>
      <c r="V39" s="78" t="str">
        <f t="shared" si="9"/>
        <v/>
      </c>
      <c r="W39" s="253" t="str">
        <f t="shared" si="5"/>
        <v/>
      </c>
      <c r="X39" s="180"/>
      <c r="Y39" s="160"/>
      <c r="Z39" s="4">
        <f t="shared" si="9"/>
        <v>208963289</v>
      </c>
      <c r="AR39" t="s">
        <v>207</v>
      </c>
      <c r="AX39" t="s">
        <v>531</v>
      </c>
      <c r="AZ39" t="s">
        <v>933</v>
      </c>
      <c r="BF39" t="s">
        <v>852</v>
      </c>
    </row>
    <row r="40" spans="5:58" ht="37.5" customHeight="1" x14ac:dyDescent="0.25">
      <c r="E40" s="206" t="s">
        <v>60</v>
      </c>
      <c r="F40" s="372" t="s">
        <v>61</v>
      </c>
      <c r="G40" s="372"/>
      <c r="H40" s="207"/>
      <c r="I40" s="207"/>
      <c r="J40" s="301"/>
      <c r="K40" s="301"/>
      <c r="L40" s="288" t="str">
        <f>+IFERROR(IF(COUNT(I40:K40),ROUND(SUM(I40:K40),0),""),"")</f>
        <v/>
      </c>
      <c r="M40" s="289" t="str">
        <f>+IFERROR(IF(COUNT(L40),ROUND(L40/'Shareholding Pattern'!$L$57*100,2),""),"")</f>
        <v/>
      </c>
      <c r="N40" s="295"/>
      <c r="O40" s="295"/>
      <c r="P40" s="208" t="str">
        <f t="shared" ref="P40" si="10">+IFERROR(IF(COUNT(N40:O40),ROUND(SUM(N40:O40),0),""),"")</f>
        <v/>
      </c>
      <c r="Q40" s="245" t="str">
        <f>+IFERROR(IF(COUNT(P40),ROUND(P40/'Shareholding Pattern'!$P$58*100,2),""),"")</f>
        <v/>
      </c>
      <c r="R40" s="301"/>
      <c r="S40" s="301"/>
      <c r="T40" s="208" t="str">
        <f t="shared" ref="T40" si="11">+IFERROR(IF(COUNT(R40:S40),ROUND(SUM(R40:S40),0),""),"")</f>
        <v/>
      </c>
      <c r="U40" s="209" t="str">
        <f>+IFERROR(IF(COUNT(L40,T40),ROUND(SUM(L40,T40)/SUM('Shareholding Pattern'!$L$57,'Shareholding Pattern'!$T$57)*100,2),""),"")</f>
        <v/>
      </c>
      <c r="V40" s="302"/>
      <c r="W40" s="254" t="str">
        <f t="shared" si="5"/>
        <v/>
      </c>
      <c r="X40" s="180"/>
      <c r="Y40" s="160"/>
      <c r="Z40" s="316"/>
      <c r="AR40" t="s">
        <v>208</v>
      </c>
      <c r="AX40" t="s">
        <v>229</v>
      </c>
      <c r="AZ40" t="s">
        <v>251</v>
      </c>
      <c r="BF40" t="s">
        <v>870</v>
      </c>
    </row>
    <row r="41" spans="5:58" ht="20.100000000000001" customHeight="1" x14ac:dyDescent="0.25">
      <c r="E41" s="342" t="s">
        <v>62</v>
      </c>
      <c r="F41" s="342"/>
      <c r="G41" s="342"/>
      <c r="H41" s="1" t="str">
        <f>+IF(COUNT(H40),SUM(H40),"")</f>
        <v/>
      </c>
      <c r="I41" s="1" t="str">
        <f t="shared" ref="I41:V41" si="12">+IF(COUNT(I40),SUM(I40),"")</f>
        <v/>
      </c>
      <c r="J41" s="1" t="str">
        <f t="shared" si="12"/>
        <v/>
      </c>
      <c r="K41" s="1" t="str">
        <f t="shared" si="12"/>
        <v/>
      </c>
      <c r="L41" s="58" t="str">
        <f t="shared" si="12"/>
        <v/>
      </c>
      <c r="M41" s="232" t="str">
        <f>+IFERROR(IF(COUNT(L41),ROUND(L41/'Shareholding Pattern'!$L$57*100,2),""),"")</f>
        <v/>
      </c>
      <c r="N41" s="37" t="str">
        <f t="shared" si="12"/>
        <v/>
      </c>
      <c r="O41" s="37" t="str">
        <f t="shared" si="12"/>
        <v/>
      </c>
      <c r="P41" s="1" t="str">
        <f t="shared" si="12"/>
        <v/>
      </c>
      <c r="Q41" s="246" t="str">
        <f>+IFERROR(IF(COUNT(P41),ROUND(P41/'Shareholding Pattern'!$P$58*100,2),""),"")</f>
        <v/>
      </c>
      <c r="R41" s="1" t="str">
        <f t="shared" si="12"/>
        <v/>
      </c>
      <c r="S41" s="1" t="str">
        <f t="shared" si="12"/>
        <v/>
      </c>
      <c r="T41" s="1" t="str">
        <f t="shared" si="12"/>
        <v/>
      </c>
      <c r="U41" s="205" t="str">
        <f>+IFERROR(IF(COUNT(L41,T41),ROUND(SUM(L41,T41)/SUM('Shareholding Pattern'!$L$57,'Shareholding Pattern'!$T$57)*100,2),""),"")</f>
        <v/>
      </c>
      <c r="V41" s="58" t="str">
        <f t="shared" si="12"/>
        <v/>
      </c>
      <c r="W41" s="253" t="str">
        <f t="shared" si="5"/>
        <v/>
      </c>
      <c r="X41" s="180"/>
      <c r="Y41" s="160"/>
      <c r="Z41" s="1" t="str">
        <f t="shared" ref="Z41" si="13">+IF(COUNT(Z40),SUM(Z40),"")</f>
        <v/>
      </c>
      <c r="AR41" t="s">
        <v>975</v>
      </c>
    </row>
    <row r="42" spans="5:58" ht="20.100000000000001" customHeight="1" x14ac:dyDescent="0.25">
      <c r="E42" s="140" t="s">
        <v>63</v>
      </c>
      <c r="F42" s="210" t="s">
        <v>64</v>
      </c>
      <c r="G42" s="211"/>
      <c r="H42" s="211"/>
      <c r="I42" s="211"/>
      <c r="J42" s="211"/>
      <c r="K42" s="211"/>
      <c r="L42" s="211"/>
      <c r="M42" s="212"/>
      <c r="N42" s="213"/>
      <c r="O42" s="213"/>
      <c r="P42" s="211"/>
      <c r="Q42" s="212"/>
      <c r="R42" s="211"/>
      <c r="S42" s="211"/>
      <c r="T42" s="211"/>
      <c r="U42" s="211"/>
      <c r="V42" s="213"/>
      <c r="W42" s="214"/>
      <c r="X42" s="180"/>
      <c r="Y42" s="160"/>
      <c r="Z42" s="215"/>
    </row>
    <row r="43" spans="5:58" ht="51.75" customHeight="1" x14ac:dyDescent="0.25">
      <c r="E43" s="184" t="s">
        <v>76</v>
      </c>
      <c r="F43" s="374" t="s">
        <v>65</v>
      </c>
      <c r="G43" s="374"/>
      <c r="H43" s="162">
        <v>278802</v>
      </c>
      <c r="I43" s="162">
        <v>70870859</v>
      </c>
      <c r="J43" s="295"/>
      <c r="K43" s="295"/>
      <c r="L43" s="262">
        <f>+IFERROR(IF(COUNT(I43:K43),ROUND(SUM(I43:K43),0),""),"")</f>
        <v>70870859</v>
      </c>
      <c r="M43" s="233">
        <f>+IFERROR(IF(COUNT(L43),ROUND(L43/'Shareholding Pattern'!$L$57*100,2),""),"")</f>
        <v>9.4499999999999993</v>
      </c>
      <c r="N43" s="296"/>
      <c r="O43" s="296"/>
      <c r="P43" s="183" t="str">
        <f t="shared" ref="P43" si="14">+IFERROR(IF(COUNT(N43:O43),ROUND(SUM(N43:O43),0),""),"")</f>
        <v/>
      </c>
      <c r="Q43" s="239" t="str">
        <f>+IFERROR(IF(COUNT(P43),ROUND(P43/'Shareholding Pattern'!$P$58*100,2),""),"")</f>
        <v/>
      </c>
      <c r="R43" s="295"/>
      <c r="S43" s="295"/>
      <c r="T43" s="183" t="str">
        <f t="shared" ref="T43" si="15">+IFERROR(IF(COUNT(R43:S43),ROUND(SUM(R43:S43),0),""),"")</f>
        <v/>
      </c>
      <c r="U43" s="185">
        <f>+IFERROR(IF(COUNT(L43,T43),ROUND(SUM(L43,T43)/SUM('Shareholding Pattern'!$L$57,'Shareholding Pattern'!$T$57)*100,2),""),"")</f>
        <v>9.4499999999999993</v>
      </c>
      <c r="V43" s="296"/>
      <c r="W43" s="248" t="str">
        <f t="shared" si="5"/>
        <v/>
      </c>
      <c r="X43" s="186"/>
      <c r="Y43" s="187"/>
      <c r="Z43" s="162">
        <v>70808035</v>
      </c>
      <c r="AR43" t="s">
        <v>209</v>
      </c>
    </row>
    <row r="44" spans="5:58" ht="43.5" customHeight="1" x14ac:dyDescent="0.25">
      <c r="E44" s="184" t="s">
        <v>77</v>
      </c>
      <c r="F44" s="374" t="s">
        <v>66</v>
      </c>
      <c r="G44" s="374"/>
      <c r="H44" s="162">
        <v>95</v>
      </c>
      <c r="I44" s="162">
        <v>3997482</v>
      </c>
      <c r="J44" s="295"/>
      <c r="K44" s="295"/>
      <c r="L44" s="262">
        <f t="shared" ref="L44:L50" si="16">+IFERROR(IF(COUNT(I44:K44),ROUND(SUM(I44:K44),0),""),"")</f>
        <v>3997482</v>
      </c>
      <c r="M44" s="233">
        <f>+IFERROR(IF(COUNT(L44),ROUND(L44/'Shareholding Pattern'!$L$57*100,2),""),"")</f>
        <v>0.53</v>
      </c>
      <c r="N44" s="296"/>
      <c r="O44" s="296"/>
      <c r="P44" s="183" t="str">
        <f t="shared" ref="P44:P48" si="17">+IFERROR(IF(COUNT(N44:O44),ROUND(SUM(N44:O44),0),""),"")</f>
        <v/>
      </c>
      <c r="Q44" s="239" t="str">
        <f>+IFERROR(IF(COUNT(P44),ROUND(P44/'Shareholding Pattern'!$P$58*100,2),""),"")</f>
        <v/>
      </c>
      <c r="R44" s="295"/>
      <c r="S44" s="295"/>
      <c r="T44" s="183" t="str">
        <f t="shared" ref="T44:T50" si="18">+IFERROR(IF(COUNT(R44:S44),ROUND(SUM(R44:S44),0),""),"")</f>
        <v/>
      </c>
      <c r="U44" s="185">
        <f>+IFERROR(IF(COUNT(L44,T44),ROUND(SUM(L44,T44)/SUM('Shareholding Pattern'!$L$57,'Shareholding Pattern'!$T$57)*100,2),""),"")</f>
        <v>0.53</v>
      </c>
      <c r="V44" s="296"/>
      <c r="W44" s="248" t="str">
        <f t="shared" si="5"/>
        <v/>
      </c>
      <c r="X44" s="186"/>
      <c r="Y44" s="187"/>
      <c r="Z44" s="162">
        <v>3997482</v>
      </c>
      <c r="AR44" t="s">
        <v>210</v>
      </c>
    </row>
    <row r="45" spans="5:58" ht="20.100000000000001" customHeight="1" x14ac:dyDescent="0.25">
      <c r="E45" s="184" t="s">
        <v>28</v>
      </c>
      <c r="F45" s="339" t="s">
        <v>67</v>
      </c>
      <c r="G45" s="339"/>
      <c r="H45" s="162">
        <v>11</v>
      </c>
      <c r="I45" s="162">
        <v>59623</v>
      </c>
      <c r="J45" s="295"/>
      <c r="K45" s="295"/>
      <c r="L45" s="262">
        <f t="shared" si="16"/>
        <v>59623</v>
      </c>
      <c r="M45" s="233">
        <f>+IFERROR(IF(COUNT(L45),ROUND(L45/'Shareholding Pattern'!$L$57*100,2),""),"")</f>
        <v>0.01</v>
      </c>
      <c r="N45" s="296"/>
      <c r="O45" s="296"/>
      <c r="P45" s="183" t="str">
        <f t="shared" si="17"/>
        <v/>
      </c>
      <c r="Q45" s="239" t="str">
        <f>+IFERROR(IF(COUNT(P45),ROUND(P45/'Shareholding Pattern'!$P$58*100,2),""),"")</f>
        <v/>
      </c>
      <c r="R45" s="295"/>
      <c r="S45" s="295"/>
      <c r="T45" s="183" t="str">
        <f t="shared" si="18"/>
        <v/>
      </c>
      <c r="U45" s="185">
        <f>+IFERROR(IF(COUNT(L45,T45),ROUND(SUM(L45,T45)/SUM('Shareholding Pattern'!$L$57,'Shareholding Pattern'!$T$57)*100,2),""),"")</f>
        <v>0.01</v>
      </c>
      <c r="V45" s="296"/>
      <c r="W45" s="248" t="str">
        <f t="shared" si="5"/>
        <v/>
      </c>
      <c r="X45" s="186"/>
      <c r="Y45" s="187"/>
      <c r="Z45" s="162">
        <v>59623</v>
      </c>
      <c r="AR45" t="s">
        <v>211</v>
      </c>
    </row>
    <row r="46" spans="5:58" ht="20.100000000000001" customHeight="1" x14ac:dyDescent="0.25">
      <c r="E46" s="184" t="s">
        <v>30</v>
      </c>
      <c r="F46" s="339" t="s">
        <v>68</v>
      </c>
      <c r="G46" s="339"/>
      <c r="H46" s="162"/>
      <c r="I46" s="162"/>
      <c r="J46" s="295"/>
      <c r="K46" s="295"/>
      <c r="L46" s="262" t="str">
        <f t="shared" si="16"/>
        <v/>
      </c>
      <c r="M46" s="233" t="str">
        <f>+IFERROR(IF(COUNT(L46),ROUND(L46/'Shareholding Pattern'!$L$57*100,2),""),"")</f>
        <v/>
      </c>
      <c r="N46" s="296"/>
      <c r="O46" s="296"/>
      <c r="P46" s="183" t="str">
        <f t="shared" si="17"/>
        <v/>
      </c>
      <c r="Q46" s="239" t="str">
        <f>+IFERROR(IF(COUNT(P46),ROUND(P46/'Shareholding Pattern'!$P$58*100,2),""),"")</f>
        <v/>
      </c>
      <c r="R46" s="295"/>
      <c r="S46" s="295"/>
      <c r="T46" s="183" t="str">
        <f t="shared" si="18"/>
        <v/>
      </c>
      <c r="U46" s="185" t="str">
        <f>+IFERROR(IF(COUNT(L46,T46),ROUND(SUM(L46,T46)/SUM('Shareholding Pattern'!$L$57,'Shareholding Pattern'!$T$57)*100,2),""),"")</f>
        <v/>
      </c>
      <c r="V46" s="296"/>
      <c r="W46" s="248" t="str">
        <f t="shared" si="5"/>
        <v/>
      </c>
      <c r="X46" s="186"/>
      <c r="Y46" s="187"/>
      <c r="Z46" s="162"/>
      <c r="AR46" t="s">
        <v>212</v>
      </c>
    </row>
    <row r="47" spans="5:58" ht="20.100000000000001" customHeight="1" x14ac:dyDescent="0.25">
      <c r="E47" s="184" t="s">
        <v>32</v>
      </c>
      <c r="F47" s="339" t="s">
        <v>69</v>
      </c>
      <c r="G47" s="339"/>
      <c r="H47" s="162"/>
      <c r="I47" s="162"/>
      <c r="J47" s="295"/>
      <c r="K47" s="295"/>
      <c r="L47" s="262" t="str">
        <f t="shared" si="16"/>
        <v/>
      </c>
      <c r="M47" s="233" t="str">
        <f>+IFERROR(IF(COUNT(L47),ROUND(L47/'Shareholding Pattern'!$L$57*100,2),""),"")</f>
        <v/>
      </c>
      <c r="N47" s="296"/>
      <c r="O47" s="296"/>
      <c r="P47" s="183" t="str">
        <f t="shared" si="17"/>
        <v/>
      </c>
      <c r="Q47" s="239" t="str">
        <f>+IFERROR(IF(COUNT(P47),ROUND(P47/'Shareholding Pattern'!$P$58*100,2),""),"")</f>
        <v/>
      </c>
      <c r="R47" s="295"/>
      <c r="S47" s="295"/>
      <c r="T47" s="183" t="str">
        <f t="shared" si="18"/>
        <v/>
      </c>
      <c r="U47" s="185" t="str">
        <f>+IFERROR(IF(COUNT(L47,T47),ROUND(SUM(L47,T47)/SUM('Shareholding Pattern'!$L$57,'Shareholding Pattern'!$T$57)*100,2),""),"")</f>
        <v/>
      </c>
      <c r="V47" s="296"/>
      <c r="W47" s="248" t="str">
        <f t="shared" si="5"/>
        <v/>
      </c>
      <c r="X47" s="186"/>
      <c r="Y47" s="187"/>
      <c r="Z47" s="162"/>
      <c r="AR47" t="s">
        <v>213</v>
      </c>
    </row>
    <row r="48" spans="5:58" ht="20.100000000000001" customHeight="1" x14ac:dyDescent="0.25">
      <c r="E48" s="216" t="s">
        <v>42</v>
      </c>
      <c r="F48" s="344" t="s">
        <v>33</v>
      </c>
      <c r="G48" s="344"/>
      <c r="H48" s="203">
        <v>4126</v>
      </c>
      <c r="I48" s="203">
        <v>16108791</v>
      </c>
      <c r="J48" s="298"/>
      <c r="K48" s="298"/>
      <c r="L48" s="263">
        <f t="shared" si="16"/>
        <v>16108791</v>
      </c>
      <c r="M48" s="234">
        <f>+IFERROR(IF(COUNT(L48),ROUND(L48/'Shareholding Pattern'!$L$57*100,2),""),"")</f>
        <v>2.15</v>
      </c>
      <c r="N48" s="299"/>
      <c r="O48" s="299"/>
      <c r="P48" s="217" t="str">
        <f t="shared" si="17"/>
        <v/>
      </c>
      <c r="Q48" s="240" t="str">
        <f>+IFERROR(IF(COUNT(P48),ROUND(P48/'Shareholding Pattern'!$P$58*100,2),""),"")</f>
        <v/>
      </c>
      <c r="R48" s="298"/>
      <c r="S48" s="298"/>
      <c r="T48" s="217" t="str">
        <f t="shared" si="18"/>
        <v/>
      </c>
      <c r="U48" s="218">
        <f>+IFERROR(IF(COUNT(L48,T48),ROUND(SUM(L48,T48)/SUM('Shareholding Pattern'!$L$57,'Shareholding Pattern'!$T$57)*100,2),""),"")</f>
        <v>2.15</v>
      </c>
      <c r="V48" s="299"/>
      <c r="W48" s="249" t="str">
        <f t="shared" si="5"/>
        <v/>
      </c>
      <c r="X48" s="186"/>
      <c r="Y48" s="187"/>
      <c r="Z48" s="203">
        <v>16003790</v>
      </c>
      <c r="AR48" t="s">
        <v>214</v>
      </c>
    </row>
    <row r="49" spans="5:44" ht="20.100000000000001" customHeight="1" x14ac:dyDescent="0.25">
      <c r="E49" s="342" t="s">
        <v>70</v>
      </c>
      <c r="F49" s="342"/>
      <c r="G49" s="342"/>
      <c r="H49" s="220">
        <f t="shared" ref="H49:V49" si="19">+IFERROR(IF(COUNT(H43:H48),ROUND(SUM(H43:H48),0),""),"")</f>
        <v>283034</v>
      </c>
      <c r="I49" s="220">
        <f t="shared" si="19"/>
        <v>91036755</v>
      </c>
      <c r="J49" s="220" t="str">
        <f t="shared" si="19"/>
        <v/>
      </c>
      <c r="K49" s="220" t="str">
        <f t="shared" si="19"/>
        <v/>
      </c>
      <c r="L49" s="264">
        <f t="shared" si="16"/>
        <v>91036755</v>
      </c>
      <c r="M49" s="235">
        <f>+IFERROR(IF(COUNT(L49),ROUND(L49/'Shareholding Pattern'!$L$57*100,2),""),"")</f>
        <v>12.14</v>
      </c>
      <c r="N49" s="222" t="str">
        <f t="shared" si="19"/>
        <v/>
      </c>
      <c r="O49" s="222" t="str">
        <f t="shared" si="19"/>
        <v/>
      </c>
      <c r="P49" s="221" t="str">
        <f t="shared" ref="P49" si="20">+IFERROR(IF(COUNT(N49:O49),ROUND(SUM(N49:O49),0),""),"")</f>
        <v/>
      </c>
      <c r="Q49" s="241" t="str">
        <f>+IFERROR(IF(COUNT(P49),ROUND(P49/'Shareholding Pattern'!$P$58*100,2),""),"")</f>
        <v/>
      </c>
      <c r="R49" s="220" t="str">
        <f t="shared" si="19"/>
        <v/>
      </c>
      <c r="S49" s="220" t="str">
        <f t="shared" si="19"/>
        <v/>
      </c>
      <c r="T49" s="221" t="str">
        <f t="shared" ref="T49" si="21">+IFERROR(IF(COUNT(R49:S49),ROUND(SUM(R49:S49),0),""),"")</f>
        <v/>
      </c>
      <c r="U49" s="223">
        <f>+IFERROR(IF(COUNT(L49,T49),ROUND(SUM(L49,T49)/SUM('Shareholding Pattern'!$L$57,'Shareholding Pattern'!$T$57)*100,2),""),"")</f>
        <v>12.14</v>
      </c>
      <c r="V49" s="222" t="str">
        <f t="shared" si="19"/>
        <v/>
      </c>
      <c r="W49" s="250" t="str">
        <f t="shared" si="5"/>
        <v/>
      </c>
      <c r="X49" s="186"/>
      <c r="Y49" s="187"/>
      <c r="Z49" s="220">
        <f t="shared" ref="Z49" si="22">+IFERROR(IF(COUNT(Z43:Z48),ROUND(SUM(Z43:Z48),0),""),"")</f>
        <v>90868930</v>
      </c>
      <c r="AR49" t="s">
        <v>215</v>
      </c>
    </row>
    <row r="50" spans="5:44" ht="20.100000000000001" customHeight="1" x14ac:dyDescent="0.25">
      <c r="E50" s="341" t="s">
        <v>106</v>
      </c>
      <c r="F50" s="341"/>
      <c r="G50" s="341"/>
      <c r="H50" s="220">
        <f>+IFERROR(IF(COUNT(H39,H41,H49),ROUND(SUM(H39,H41,H49),0),""),"")</f>
        <v>283290</v>
      </c>
      <c r="I50" s="220">
        <f t="shared" ref="I50:V50" si="23">+IFERROR(IF(COUNT(I39,I41,I49),ROUND(SUM(I39,I41,I49),0),""),"")</f>
        <v>375000044</v>
      </c>
      <c r="J50" s="220" t="str">
        <f t="shared" si="23"/>
        <v/>
      </c>
      <c r="K50" s="265" t="str">
        <f t="shared" si="23"/>
        <v/>
      </c>
      <c r="L50" s="264">
        <f t="shared" si="16"/>
        <v>375000044</v>
      </c>
      <c r="M50" s="235">
        <f>+IFERROR(IF(COUNT(L50),ROUND(L50/'Shareholding Pattern'!$L$57*100,2),""),"")</f>
        <v>50</v>
      </c>
      <c r="N50" s="222" t="str">
        <f t="shared" si="23"/>
        <v/>
      </c>
      <c r="O50" s="222" t="str">
        <f t="shared" si="23"/>
        <v/>
      </c>
      <c r="P50" s="220" t="str">
        <f t="shared" si="23"/>
        <v/>
      </c>
      <c r="Q50" s="241" t="str">
        <f>+IFERROR(IF(COUNT(P50),ROUND(P50/'Shareholding Pattern'!$P$58*100,2),""),"")</f>
        <v/>
      </c>
      <c r="R50" s="220" t="str">
        <f>+IFERROR(IF(COUNT(R39,R40,R49),ROUND(SUM(R39,R40,R49),0),""),"")</f>
        <v/>
      </c>
      <c r="S50" s="220" t="str">
        <f>+IFERROR(IF(COUNT(S39,S40,S49),ROUND(SUM(S39,S40,S49),0),""),"")</f>
        <v/>
      </c>
      <c r="T50" s="224" t="str">
        <f t="shared" si="18"/>
        <v/>
      </c>
      <c r="U50" s="223">
        <f>+IFERROR(IF(COUNT(L50,T50),ROUND(SUM(L50,T50)/SUM('Shareholding Pattern'!$L$57,'Shareholding Pattern'!$T$57)*100,2),""),"")</f>
        <v>50</v>
      </c>
      <c r="V50" s="222" t="str">
        <f t="shared" si="23"/>
        <v/>
      </c>
      <c r="W50" s="250" t="str">
        <f t="shared" si="5"/>
        <v/>
      </c>
      <c r="X50" s="189"/>
      <c r="Y50" s="190"/>
      <c r="Z50" s="220">
        <f t="shared" ref="Z50" si="24">+IFERROR(IF(COUNT(Z39,Z41,Z49),ROUND(SUM(Z39,Z41,Z49),0),""),"")</f>
        <v>299832219</v>
      </c>
      <c r="AR50" t="s">
        <v>216</v>
      </c>
    </row>
    <row r="51" spans="5:44" ht="34.5" customHeight="1" x14ac:dyDescent="0.25">
      <c r="E51" s="219"/>
      <c r="F51" s="346" t="s">
        <v>972</v>
      </c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  <c r="X51" s="347"/>
      <c r="Y51" s="347"/>
      <c r="Z51" s="348"/>
    </row>
    <row r="52" spans="5:44" ht="42" customHeight="1" x14ac:dyDescent="0.25">
      <c r="E52" s="161"/>
      <c r="F52" s="347" t="s">
        <v>973</v>
      </c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47"/>
      <c r="T52" s="347"/>
      <c r="U52" s="347"/>
      <c r="V52" s="347"/>
      <c r="W52" s="347"/>
      <c r="X52" s="347"/>
      <c r="Y52" s="347"/>
      <c r="Z52" s="375"/>
    </row>
    <row r="53" spans="5:44" ht="34.5" customHeight="1" x14ac:dyDescent="0.25">
      <c r="E53" s="144" t="s">
        <v>58</v>
      </c>
      <c r="F53" s="382" t="s">
        <v>59</v>
      </c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4"/>
    </row>
    <row r="54" spans="5:44" ht="33" customHeight="1" x14ac:dyDescent="0.25">
      <c r="E54" s="145" t="s">
        <v>78</v>
      </c>
      <c r="F54" s="340" t="s">
        <v>71</v>
      </c>
      <c r="G54" s="340"/>
      <c r="H54" s="162"/>
      <c r="I54" s="162"/>
      <c r="J54" s="295"/>
      <c r="K54" s="295"/>
      <c r="L54" s="262" t="str">
        <f>+IFERROR(IF(COUNT(I54:K54),ROUND(SUM(I54:K54),2),""),"")</f>
        <v/>
      </c>
      <c r="M54" s="236"/>
      <c r="N54" s="296"/>
      <c r="O54" s="296"/>
      <c r="P54" s="183" t="str">
        <f>+IFERROR(IF(COUNT(N54:O54),ROUND(SUM(N54:O54),2),""),"")</f>
        <v/>
      </c>
      <c r="Q54" s="239" t="str">
        <f>+IFERROR(IF(COUNT(P54),ROUND(P54/'Shareholding Pattern'!$P$58*100,2),""),"")</f>
        <v/>
      </c>
      <c r="R54" s="303"/>
      <c r="S54" s="303"/>
      <c r="T54" s="183" t="str">
        <f>+IFERROR(IF(COUNT(R54:S54),ROUND(SUM(R54:S54),2),""),"")</f>
        <v/>
      </c>
      <c r="U54" s="197"/>
      <c r="V54" s="297"/>
      <c r="W54" s="248" t="str">
        <f t="shared" ref="W54:W58" si="25">+IFERROR(IF(COUNT(V54),ROUND(SUM(V54)/SUM(I54)*100,2),""),0)</f>
        <v/>
      </c>
      <c r="X54" s="376"/>
      <c r="Y54" s="377"/>
      <c r="Z54" s="162"/>
      <c r="AR54" t="s">
        <v>217</v>
      </c>
    </row>
    <row r="55" spans="5:44" ht="33.75" customHeight="1" x14ac:dyDescent="0.25">
      <c r="E55" s="145" t="s">
        <v>60</v>
      </c>
      <c r="F55" s="340" t="s">
        <v>72</v>
      </c>
      <c r="G55" s="340"/>
      <c r="H55" s="162"/>
      <c r="I55" s="162"/>
      <c r="J55" s="295"/>
      <c r="K55" s="295"/>
      <c r="L55" s="262" t="str">
        <f>+IFERROR(IF(COUNT(I55:K55),ROUND(SUM(I55:K55),2),""),"")</f>
        <v/>
      </c>
      <c r="M55" s="237" t="str">
        <f>+IFERROR(IF(COUNT(L55),ROUND(L55/'Shareholding Pattern'!$L$57*100,2),""),"")</f>
        <v/>
      </c>
      <c r="N55" s="296"/>
      <c r="O55" s="296"/>
      <c r="P55" s="183" t="str">
        <f>+IFERROR(IF(COUNT(N55:O55),ROUND(SUM(N55:O55),2),""),"")</f>
        <v/>
      </c>
      <c r="Q55" s="239" t="str">
        <f>+IFERROR(IF(COUNT(P55),ROUND(P55/'Shareholding Pattern'!$P$58*100,2),""),"")</f>
        <v/>
      </c>
      <c r="R55" s="303"/>
      <c r="S55" s="303"/>
      <c r="T55" s="183" t="str">
        <f>+IFERROR(IF(COUNT(R55:S55),ROUND(SUM(R55:S55),2),""),"")</f>
        <v/>
      </c>
      <c r="U55" s="191" t="str">
        <f>+IFERROR(IF(COUNT(L55,T55),ROUND(SUM(L55,T55)/SUM('Shareholding Pattern'!$L$57,'Shareholding Pattern'!$T$57)*100,2),""),"")</f>
        <v/>
      </c>
      <c r="V55" s="297"/>
      <c r="W55" s="248" t="str">
        <f t="shared" si="25"/>
        <v/>
      </c>
      <c r="X55" s="378"/>
      <c r="Y55" s="379"/>
      <c r="Z55" s="162"/>
      <c r="AR55" t="s">
        <v>218</v>
      </c>
    </row>
    <row r="56" spans="5:44" ht="31.5" customHeight="1" x14ac:dyDescent="0.25">
      <c r="E56" s="343" t="s">
        <v>73</v>
      </c>
      <c r="F56" s="343"/>
      <c r="G56" s="343"/>
      <c r="H56" s="192" t="str">
        <f>IFERROR(IF(COUNT(H54:H55),ROUND(SUM(H54:H55),0),""),"")</f>
        <v/>
      </c>
      <c r="I56" s="192" t="str">
        <f t="shared" ref="I56:Z56" si="26">IFERROR(IF(COUNT(I54:I55),ROUND(SUM(I54:I55),0),""),"")</f>
        <v/>
      </c>
      <c r="J56" s="192" t="str">
        <f t="shared" si="26"/>
        <v/>
      </c>
      <c r="K56" s="192" t="str">
        <f t="shared" si="26"/>
        <v/>
      </c>
      <c r="L56" s="192" t="str">
        <f t="shared" si="26"/>
        <v/>
      </c>
      <c r="M56" s="238" t="str">
        <f>+IFERROR(IF(COUNT(L56),ROUND(L56/'Shareholding Pattern'!$L$57*100,2),""),"")</f>
        <v/>
      </c>
      <c r="N56" s="193" t="str">
        <f t="shared" si="26"/>
        <v/>
      </c>
      <c r="O56" s="193" t="str">
        <f t="shared" si="26"/>
        <v/>
      </c>
      <c r="P56" s="194" t="str">
        <f t="shared" si="26"/>
        <v/>
      </c>
      <c r="Q56" s="239" t="str">
        <f>+IFERROR(IF(COUNT(P56),ROUND(P56/'Shareholding Pattern'!$P$58*100,2),""),"")</f>
        <v/>
      </c>
      <c r="R56" s="188" t="str">
        <f t="shared" si="26"/>
        <v/>
      </c>
      <c r="S56" s="188" t="str">
        <f t="shared" si="26"/>
        <v/>
      </c>
      <c r="T56" s="188" t="str">
        <f t="shared" si="26"/>
        <v/>
      </c>
      <c r="U56" s="195" t="str">
        <f>+IFERROR(IF(COUNT(L56,T56),ROUND(SUM(L56,T56)/SUM('Shareholding Pattern'!$L$57,'Shareholding Pattern'!$T$57)*100,2),""),"")</f>
        <v/>
      </c>
      <c r="V56" s="192" t="str">
        <f t="shared" si="26"/>
        <v/>
      </c>
      <c r="W56" s="248" t="str">
        <f t="shared" si="25"/>
        <v/>
      </c>
      <c r="X56" s="378"/>
      <c r="Y56" s="379"/>
      <c r="Z56" s="188" t="str">
        <f t="shared" si="26"/>
        <v/>
      </c>
      <c r="AR56" t="s">
        <v>219</v>
      </c>
    </row>
    <row r="57" spans="5:44" ht="26.25" customHeight="1" x14ac:dyDescent="0.25">
      <c r="E57" s="373" t="s">
        <v>74</v>
      </c>
      <c r="F57" s="373"/>
      <c r="G57" s="373"/>
      <c r="H57" s="192">
        <f t="shared" ref="H57:Z57" si="27">+IFERROR(IF(COUNT(H26,H50,H55),ROUND(SUM(H26,H50,H55),0),""),"")</f>
        <v>283294</v>
      </c>
      <c r="I57" s="192">
        <f t="shared" si="27"/>
        <v>750000044</v>
      </c>
      <c r="J57" s="192" t="str">
        <f t="shared" si="27"/>
        <v/>
      </c>
      <c r="K57" s="192" t="str">
        <f t="shared" si="27"/>
        <v/>
      </c>
      <c r="L57" s="192">
        <f t="shared" si="27"/>
        <v>750000044</v>
      </c>
      <c r="M57" s="238">
        <f>+IFERROR(IF(COUNT(L57),ROUND(L57/'Shareholding Pattern'!$L$57*100,2),""),"")</f>
        <v>100</v>
      </c>
      <c r="N57" s="196" t="str">
        <f t="shared" si="27"/>
        <v/>
      </c>
      <c r="O57" s="196" t="str">
        <f t="shared" si="27"/>
        <v/>
      </c>
      <c r="P57" s="192" t="str">
        <f t="shared" si="27"/>
        <v/>
      </c>
      <c r="Q57" s="239" t="str">
        <f>+IFERROR(IF(COUNT(P57),ROUND(P57/'Shareholding Pattern'!$P$58*100,2),""),"")</f>
        <v/>
      </c>
      <c r="R57" s="192" t="str">
        <f t="shared" si="27"/>
        <v/>
      </c>
      <c r="S57" s="192" t="str">
        <f t="shared" si="27"/>
        <v/>
      </c>
      <c r="T57" s="192" t="str">
        <f t="shared" si="27"/>
        <v/>
      </c>
      <c r="U57" s="195">
        <f>+IFERROR(IF(COUNT(L57,T57),ROUND(SUM(L57,T57)/SUM('Shareholding Pattern'!$L$57,'Shareholding Pattern'!$T$57)*100,2),""),"")</f>
        <v>100</v>
      </c>
      <c r="V57" s="192" t="str">
        <f t="shared" si="27"/>
        <v/>
      </c>
      <c r="W57" s="248" t="str">
        <f t="shared" si="25"/>
        <v/>
      </c>
      <c r="X57" s="380"/>
      <c r="Y57" s="381"/>
      <c r="Z57" s="188">
        <f t="shared" si="27"/>
        <v>674832219</v>
      </c>
    </row>
    <row r="58" spans="5:44" ht="22.5" customHeight="1" x14ac:dyDescent="0.25">
      <c r="E58" s="373" t="s">
        <v>75</v>
      </c>
      <c r="F58" s="373"/>
      <c r="G58" s="373"/>
      <c r="H58" s="192">
        <f t="shared" ref="H58:Z58" si="28">+IFERROR(IF(COUNT(H26,H50,H56),ROUND(SUM(H26,H50,H56),0),""),"")</f>
        <v>283294</v>
      </c>
      <c r="I58" s="192">
        <f t="shared" si="28"/>
        <v>750000044</v>
      </c>
      <c r="J58" s="192" t="str">
        <f t="shared" si="28"/>
        <v/>
      </c>
      <c r="K58" s="192" t="str">
        <f t="shared" si="28"/>
        <v/>
      </c>
      <c r="L58" s="192">
        <f t="shared" si="28"/>
        <v>750000044</v>
      </c>
      <c r="M58" s="236"/>
      <c r="N58" s="196" t="str">
        <f t="shared" si="28"/>
        <v/>
      </c>
      <c r="O58" s="196" t="str">
        <f t="shared" si="28"/>
        <v/>
      </c>
      <c r="P58" s="192" t="str">
        <f t="shared" si="28"/>
        <v/>
      </c>
      <c r="Q58" s="239" t="str">
        <f>+IFERROR(IF(COUNT(P58),ROUND(P58/'Shareholding Pattern'!$P$58*100,2),""),"")</f>
        <v/>
      </c>
      <c r="R58" s="192" t="str">
        <f t="shared" si="28"/>
        <v/>
      </c>
      <c r="S58" s="188" t="str">
        <f t="shared" si="28"/>
        <v/>
      </c>
      <c r="T58" s="192" t="str">
        <f t="shared" si="28"/>
        <v/>
      </c>
      <c r="U58" s="197"/>
      <c r="V58" s="192" t="str">
        <f t="shared" si="28"/>
        <v/>
      </c>
      <c r="W58" s="248" t="str">
        <f t="shared" si="25"/>
        <v/>
      </c>
      <c r="X58" s="192" t="str">
        <f t="shared" si="28"/>
        <v/>
      </c>
      <c r="Y58" s="191" t="str">
        <f t="shared" ref="Y58" si="29">+IFERROR(IF(COUNT(X58),ROUND(SUM(X58)/SUM(I58)*100,2),""),0)</f>
        <v/>
      </c>
      <c r="Z58" s="188">
        <f t="shared" si="28"/>
        <v>674832219</v>
      </c>
      <c r="AR58" t="s">
        <v>220</v>
      </c>
    </row>
    <row r="59" spans="5:44" ht="25.5" customHeight="1" x14ac:dyDescent="0.25">
      <c r="E59" s="345" t="s">
        <v>185</v>
      </c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36"/>
      <c r="Y59" s="336"/>
      <c r="Z59" s="336"/>
    </row>
    <row r="60" spans="5:44" hidden="1" x14ac:dyDescent="0.25"/>
  </sheetData>
  <sheetProtection algorithmName="SHA-512" hashValue="kapIgHD5IqXiGyHbzMtCobVqUPJoLD8ueFfztiBn4Xpl527VTOI5S5RlejWimg/A5YLZW9E4w1rjBDZvBOrpng==" saltValue="cM+su0hdxoQKA1LU8zaX2w==" spinCount="100000" sheet="1" objects="1" scenarios="1"/>
  <mergeCells count="65">
    <mergeCell ref="E57:G57"/>
    <mergeCell ref="E58:G58"/>
    <mergeCell ref="F55:G55"/>
    <mergeCell ref="F46:G46"/>
    <mergeCell ref="F37:G37"/>
    <mergeCell ref="F38:G38"/>
    <mergeCell ref="F43:G43"/>
    <mergeCell ref="F44:G44"/>
    <mergeCell ref="F52:Z52"/>
    <mergeCell ref="X54:Y57"/>
    <mergeCell ref="F53:Z53"/>
    <mergeCell ref="F30:G30"/>
    <mergeCell ref="F31:G31"/>
    <mergeCell ref="F32:G32"/>
    <mergeCell ref="F47:G47"/>
    <mergeCell ref="F40:G40"/>
    <mergeCell ref="L9:L11"/>
    <mergeCell ref="M9:M11"/>
    <mergeCell ref="N9:Q9"/>
    <mergeCell ref="R9:R11"/>
    <mergeCell ref="Z9:Z11"/>
    <mergeCell ref="S9:S11"/>
    <mergeCell ref="J9:J11"/>
    <mergeCell ref="K9:K11"/>
    <mergeCell ref="F12:Y12"/>
    <mergeCell ref="F28:Y28"/>
    <mergeCell ref="E39:G39"/>
    <mergeCell ref="E26:G26"/>
    <mergeCell ref="E25:G25"/>
    <mergeCell ref="F33:G33"/>
    <mergeCell ref="F34:G34"/>
    <mergeCell ref="V9:W10"/>
    <mergeCell ref="X9:Y10"/>
    <mergeCell ref="N10:P10"/>
    <mergeCell ref="Q10:Q11"/>
    <mergeCell ref="U9:U11"/>
    <mergeCell ref="T9:T11"/>
    <mergeCell ref="F36:G36"/>
    <mergeCell ref="I9:I11"/>
    <mergeCell ref="E9:E11"/>
    <mergeCell ref="E18:G18"/>
    <mergeCell ref="F21:G21"/>
    <mergeCell ref="H9:H11"/>
    <mergeCell ref="F14:G14"/>
    <mergeCell ref="F15:G15"/>
    <mergeCell ref="F9:G11"/>
    <mergeCell ref="F16:G16"/>
    <mergeCell ref="F17:G17"/>
    <mergeCell ref="F20:G20"/>
    <mergeCell ref="F27:Z27"/>
    <mergeCell ref="X59:Z59"/>
    <mergeCell ref="F35:G35"/>
    <mergeCell ref="F22:G22"/>
    <mergeCell ref="F23:G23"/>
    <mergeCell ref="F24:G24"/>
    <mergeCell ref="F45:G45"/>
    <mergeCell ref="F54:G54"/>
    <mergeCell ref="E50:G50"/>
    <mergeCell ref="E41:G41"/>
    <mergeCell ref="E56:G56"/>
    <mergeCell ref="E49:G49"/>
    <mergeCell ref="F48:G48"/>
    <mergeCell ref="E59:W59"/>
    <mergeCell ref="F51:Z51"/>
    <mergeCell ref="F29:Z29"/>
  </mergeCells>
  <dataValidations count="3">
    <dataValidation type="whole" operator="greaterThanOrEqual" allowBlank="1" showInputMessage="1" showErrorMessage="1" sqref="H30:K38 H40:K40 H43:K48 H54:K55 N30:O38 N40:O40 N43:O48 N54:O55 R30:S38 R40:S40 R43:S48">
      <formula1>0</formula1>
    </dataValidation>
    <dataValidation type="whole" operator="lessThanOrEqual" allowBlank="1" showInputMessage="1" showErrorMessage="1" sqref="V30:V38 V40 V43:V48 V54:V55">
      <formula1>I30</formula1>
    </dataValidation>
    <dataValidation type="whole" operator="lessThanOrEqual" allowBlank="1" showInputMessage="1" showErrorMessage="1" sqref="Z30:Z38 Z40 Z43:Z48 Z54:Z55">
      <formula1>I30</formula1>
    </dataValidation>
  </dataValidations>
  <hyperlinks>
    <hyperlink ref="F14" location="IndHUF!F12" display="Individuals/Hindu undivided Family"/>
    <hyperlink ref="F15" location="CGAndSG!F12" display="Central  Government/ State Government(s)"/>
    <hyperlink ref="F16" location="'F I&amp;B_A'!F12" display="Financial  Institutions/ Banks"/>
    <hyperlink ref="F17" location="AnyA1!F12" display="Any Other (specify)"/>
    <hyperlink ref="F20" location="'Individuals(NI&amp;FI)'!F12" display="Individuals (NonResident Individuals/ Foreign Individuals)"/>
    <hyperlink ref="F21" location="Government!F12" display="Government"/>
    <hyperlink ref="F22" location="Institutions!F12" display="Institutions"/>
    <hyperlink ref="F23" location="FPI_A!F12" display="Foreign Portfolio Investor"/>
    <hyperlink ref="F24" location="AnyA2!F12" display="Any Other (specify)"/>
    <hyperlink ref="F30" location="MF!F12" display="Mutual Funds"/>
    <hyperlink ref="F31" location="VCF!F12" display="Venture Capital Funds"/>
    <hyperlink ref="F32" location="AIF!F12" display="Alternate Investment Funds"/>
    <hyperlink ref="F33" location="FVCI!F12" display="Foreign Venture Capital Investors"/>
    <hyperlink ref="F34" location="FPI_B!F12" display="Foreign Portfolio Investors"/>
    <hyperlink ref="F35" location="'F I&amp;B_B'!F12" display="Financial  Institutions/ Banks"/>
    <hyperlink ref="F36" location="IC!F12" display="Insurance  Companies"/>
    <hyperlink ref="F38" location="AnyB1!F12" display="Any Other (specify)"/>
    <hyperlink ref="F48" location="AnyB3!F12" display="Any Other (specify)"/>
    <hyperlink ref="F47" location="OD!F12" display="Overseas Depositories (holding DRs) (balancing figure)"/>
    <hyperlink ref="F46" location="ET!F12" display="Employee Trusts"/>
    <hyperlink ref="F45" location="NBFC!F12" display="NBFCs registered with RBI"/>
    <hyperlink ref="F44" location="'Indivisual(aII)'!F12" display="'Indivisual(aII)'!F12"/>
    <hyperlink ref="F43" location="'Indivisual(aI)'!F12" display="'Indivisual(aI)'!F12"/>
    <hyperlink ref="F37" location="'PF&amp;PF'!F12" display="Provident Funds/ Pension Funds"/>
    <hyperlink ref="F55" location="EBT!F12" display="Employee Benefit Trust (under SEBI (Share based Employee Benefit) Regulations, 2014)"/>
    <hyperlink ref="F54" location="Custodian!F12" display="Custodian/DR  Holder - Name of DR Holders  (If Available)"/>
    <hyperlink ref="F16:G16" location="Banks!F12" display="Financial  Institutions/ Banks"/>
    <hyperlink ref="F20:G20" location="Individuals!F12" display="Individuals (NonResident Individuals/ Foreign Individuals)"/>
    <hyperlink ref="F23:G23" location="FPIPromoter!A1" display="Foreign Portfolio Investor"/>
    <hyperlink ref="F24:G24" location="OtherForeign!F12" display="Any Other (specify)"/>
    <hyperlink ref="F30:G30" location="MutuaFund!F12" display="Mutual Funds"/>
    <hyperlink ref="F31:G31" location="VentureCap!F12" display="Venture Capital Funds"/>
    <hyperlink ref="F32:G32" location="AIF!F12" display="Alternate Investment Funds"/>
    <hyperlink ref="F33:G33" location="FVC!F12" display="Foreign Venture Capital Investors"/>
    <hyperlink ref="F34:G34" location="FPI_Insti!F12" display="Foreign Portfolio Investors"/>
    <hyperlink ref="F35:G35" location="Bank_Insti!F12" display="Financial  Institutions/ Banks"/>
    <hyperlink ref="F36:G36" location="Insurance!F12" display="Insurance  Companies"/>
    <hyperlink ref="F37:G37" location="Pension!F12" display="Provident Funds/ Pension Funds"/>
    <hyperlink ref="F38:G38" location="Other_Insti!F12" display="Any Other (specify)"/>
    <hyperlink ref="F40" location="'CG&amp;SG&amp;PI'!A1" display="Central  Government/  State  Government(s)/ President of India"/>
    <hyperlink ref="F46:G46" location="EmpTrust!F12" display="Employee Trusts"/>
    <hyperlink ref="F48:G48" location="Other_NonInsti!F12" display="Any Other (specify)"/>
    <hyperlink ref="F17:G17" location="OtherIND!F12" display="Any Other (specify)"/>
    <hyperlink ref="F54:G54" location="DRHolder!F12" display="Custodian/DR  Holder - Name of DR Holders  (If Available)"/>
    <hyperlink ref="F21:G21" location="Government!F12" display="Government"/>
    <hyperlink ref="F22:G22" location="Institutions!F12" display="Institutions"/>
    <hyperlink ref="F43:G43" location="'Indivisual(aI)'!F12" display="'Indivisual(aI)'!F12"/>
    <hyperlink ref="F44:G44" location="'Indivisual(aII)'!F12" display="'Indivisual(aII)'!F12"/>
    <hyperlink ref="F45:G45" location="NBFC!F12" display="NBFCs registered with RBI"/>
    <hyperlink ref="F47:G47" location="OD!F12" display="Overseas Depositories (holding DRs) (balancing figure)"/>
    <hyperlink ref="F55:G55" location="EBT!F12" display="Employee Benefit Trust (under SEBI (Share based Employee Benefit) Regulations, 2014)"/>
    <hyperlink ref="F51:Z51" location="PAC_Public!A1" display="Details of the shareholders acting as persons in Concert for Public"/>
    <hyperlink ref="F52:Z52" location="Unclaimed_Public!A1" display="Details of Shares which remain unclaimed for Public"/>
    <hyperlink ref="F27" location="Unclaimed_Prom!A1" display="Details of Shares which remain unclaimed for Promoter &amp; Promoter Group"/>
  </hyperlinks>
  <pageMargins left="0.7" right="0.7" top="0.75" bottom="0.75" header="0.3" footer="0.3"/>
  <pageSetup orientation="portrait" r:id="rId1"/>
  <ignoredErrors>
    <ignoredError sqref="P30 T30 L30:L37 L40 L43:L4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/>
  </sheetPr>
  <dimension ref="A1:XFC16"/>
  <sheetViews>
    <sheetView showGridLines="0" topLeftCell="D7" workbookViewId="0">
      <selection activeCell="F23" sqref="F23"/>
    </sheetView>
  </sheetViews>
  <sheetFormatPr defaultColWidth="0" defaultRowHeight="15" x14ac:dyDescent="0.25"/>
  <cols>
    <col min="1" max="1" width="2.42578125" hidden="1" customWidth="1"/>
    <col min="2" max="2" width="2.140625" hidden="1" customWidth="1"/>
    <col min="3" max="3" width="2" hidden="1" customWidth="1"/>
    <col min="4" max="4" width="2.5703125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6.7109375" customWidth="1"/>
    <col min="14" max="14" width="16.140625" customWidth="1"/>
    <col min="15" max="15" width="16.42578125" customWidth="1"/>
    <col min="16" max="16" width="9.140625" customWidth="1"/>
    <col min="17" max="19" width="14.5703125" customWidth="1"/>
    <col min="20" max="20" width="19.140625" customWidth="1"/>
    <col min="21" max="21" width="15.42578125" customWidth="1"/>
    <col min="22" max="22" width="9.140625" customWidth="1"/>
    <col min="23" max="23" width="15.42578125" customWidth="1"/>
    <col min="24" max="24" width="7.7109375" customWidth="1"/>
    <col min="25" max="25" width="15.42578125" customWidth="1"/>
    <col min="26" max="26" width="9.140625" customWidth="1"/>
    <col min="27" max="16383" width="9.140625" hidden="1"/>
    <col min="16384" max="16384" width="2.85546875" hidden="1"/>
  </cols>
  <sheetData>
    <row r="1" spans="5:25" hidden="1" x14ac:dyDescent="0.25">
      <c r="I1">
        <v>0</v>
      </c>
    </row>
    <row r="2" spans="5:25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</row>
    <row r="3" spans="5:25" hidden="1" x14ac:dyDescent="0.25"/>
    <row r="4" spans="5:25" hidden="1" x14ac:dyDescent="0.25"/>
    <row r="5" spans="5:25" hidden="1" x14ac:dyDescent="0.25"/>
    <row r="6" spans="5:25" hidden="1" x14ac:dyDescent="0.25"/>
    <row r="9" spans="5:25" ht="29.25" customHeight="1" x14ac:dyDescent="0.25">
      <c r="E9" s="385" t="s">
        <v>139</v>
      </c>
      <c r="F9" s="385" t="s">
        <v>138</v>
      </c>
      <c r="G9" s="369" t="s">
        <v>1</v>
      </c>
      <c r="H9" s="369" t="s">
        <v>3</v>
      </c>
      <c r="I9" s="369" t="s">
        <v>4</v>
      </c>
      <c r="J9" s="369" t="s">
        <v>5</v>
      </c>
      <c r="K9" s="369" t="s">
        <v>6</v>
      </c>
      <c r="L9" s="369" t="s">
        <v>7</v>
      </c>
      <c r="M9" s="386" t="s">
        <v>8</v>
      </c>
      <c r="N9" s="387"/>
      <c r="O9" s="387"/>
      <c r="P9" s="388"/>
      <c r="Q9" s="369" t="s">
        <v>9</v>
      </c>
      <c r="R9" s="369" t="s">
        <v>10</v>
      </c>
      <c r="S9" s="369" t="s">
        <v>136</v>
      </c>
      <c r="T9" s="385" t="s">
        <v>145</v>
      </c>
      <c r="U9" s="355" t="s">
        <v>12</v>
      </c>
      <c r="V9" s="356"/>
      <c r="W9" s="355" t="s">
        <v>13</v>
      </c>
      <c r="X9" s="356"/>
      <c r="Y9" s="369" t="s">
        <v>14</v>
      </c>
    </row>
    <row r="10" spans="5:25" ht="31.5" customHeight="1" x14ac:dyDescent="0.25">
      <c r="E10" s="370"/>
      <c r="F10" s="353"/>
      <c r="G10" s="370"/>
      <c r="H10" s="370"/>
      <c r="I10" s="370"/>
      <c r="J10" s="370"/>
      <c r="K10" s="370"/>
      <c r="L10" s="370"/>
      <c r="M10" s="331" t="s">
        <v>137</v>
      </c>
      <c r="N10" s="365"/>
      <c r="O10" s="366"/>
      <c r="P10" s="369" t="s">
        <v>16</v>
      </c>
      <c r="Q10" s="370"/>
      <c r="R10" s="370"/>
      <c r="S10" s="370"/>
      <c r="T10" s="370"/>
      <c r="U10" s="359"/>
      <c r="V10" s="360"/>
      <c r="W10" s="359"/>
      <c r="X10" s="360"/>
      <c r="Y10" s="370"/>
    </row>
    <row r="11" spans="5:25" ht="78.75" customHeight="1" x14ac:dyDescent="0.25">
      <c r="E11" s="371"/>
      <c r="F11" s="354"/>
      <c r="G11" s="371"/>
      <c r="H11" s="371"/>
      <c r="I11" s="371"/>
      <c r="J11" s="371"/>
      <c r="K11" s="371"/>
      <c r="L11" s="371"/>
      <c r="M11" s="36" t="s">
        <v>143</v>
      </c>
      <c r="N11" s="36" t="s">
        <v>18</v>
      </c>
      <c r="O11" s="35" t="s">
        <v>19</v>
      </c>
      <c r="P11" s="371"/>
      <c r="Q11" s="371"/>
      <c r="R11" s="371"/>
      <c r="S11" s="371"/>
      <c r="T11" s="371"/>
      <c r="U11" s="35" t="s">
        <v>20</v>
      </c>
      <c r="V11" s="35" t="s">
        <v>21</v>
      </c>
      <c r="W11" s="35" t="s">
        <v>20</v>
      </c>
      <c r="X11" s="35" t="s">
        <v>21</v>
      </c>
      <c r="Y11" s="371"/>
    </row>
    <row r="12" spans="5:25" ht="17.25" customHeight="1" x14ac:dyDescent="0.25">
      <c r="E12" s="9" t="s">
        <v>79</v>
      </c>
      <c r="F12" s="85" t="s">
        <v>27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5:25" s="11" customFormat="1" ht="17.25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</row>
    <row r="14" spans="5:25" ht="24.95" customHeight="1" x14ac:dyDescent="0.25">
      <c r="E14" s="110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2"/>
    </row>
    <row r="15" spans="5:25" hidden="1" x14ac:dyDescent="0.25">
      <c r="E15" s="267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2"/>
    </row>
    <row r="16" spans="5:25" ht="20.100000000000001" customHeight="1" x14ac:dyDescent="0.25">
      <c r="E16" s="64"/>
      <c r="F16" s="39"/>
      <c r="G16" s="72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algorithmName="SHA-512" hashValue="tDpKAe4njC5xe+2ESzLfRdIQ/Jd0VKrsCpQNEjJknk7NJ9yhyPrTML3f6wW7LzR2CVEM1lcer6A53yuOiMnPiA==" saltValue="HcLiPXKwdr8rXuKpRrq/gQ==" spinCount="100000" sheet="1" objects="1" scenarios="1"/>
  <mergeCells count="18">
    <mergeCell ref="E9:E11"/>
    <mergeCell ref="F9:F11"/>
    <mergeCell ref="G9:G11"/>
    <mergeCell ref="H9:H11"/>
    <mergeCell ref="Q9:Q11"/>
    <mergeCell ref="R9:R11"/>
    <mergeCell ref="I9:I11"/>
    <mergeCell ref="M10:O10"/>
    <mergeCell ref="P10:P11"/>
    <mergeCell ref="J9:J11"/>
    <mergeCell ref="K9:K11"/>
    <mergeCell ref="L9:L11"/>
    <mergeCell ref="M9:P9"/>
    <mergeCell ref="S9:S11"/>
    <mergeCell ref="T9:T11"/>
    <mergeCell ref="U9:V10"/>
    <mergeCell ref="W9:X10"/>
    <mergeCell ref="Y9:Y11"/>
  </mergeCells>
  <dataValidations count="5"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U13">
      <formula1>H13</formula1>
    </dataValidation>
    <dataValidation type="whole" operator="greaterThanOrEqual" allowBlank="1" showInputMessage="1" showErrorMessage="1" sqref="Q13:R13 H13:J13 M13:N13">
      <formula1>0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</dataValidations>
  <hyperlinks>
    <hyperlink ref="G16" location="'Shareholding Pattern'!F14" display="Total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/>
  </sheetPr>
  <dimension ref="A1:AR16"/>
  <sheetViews>
    <sheetView showGridLines="0" topLeftCell="D7" zoomScale="90" zoomScaleNormal="90" workbookViewId="0">
      <selection activeCell="D15" sqref="A15:XFD15"/>
    </sheetView>
  </sheetViews>
  <sheetFormatPr defaultColWidth="0" defaultRowHeight="15" x14ac:dyDescent="0.25"/>
  <cols>
    <col min="1" max="1" width="1.85546875" hidden="1" customWidth="1"/>
    <col min="2" max="2" width="2" hidden="1" customWidth="1"/>
    <col min="3" max="3" width="2.5703125" hidden="1" customWidth="1"/>
    <col min="4" max="4" width="2.7109375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710937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25" width="15.42578125" customWidth="1"/>
    <col min="26" max="26" width="9.140625" customWidth="1"/>
    <col min="27" max="44" width="0" hidden="1" customWidth="1"/>
    <col min="45" max="16384" width="9.140625" hidden="1"/>
  </cols>
  <sheetData>
    <row r="1" spans="5:26" hidden="1" x14ac:dyDescent="0.25">
      <c r="I1">
        <v>0</v>
      </c>
    </row>
    <row r="2" spans="5:26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  <c r="Z2" t="s">
        <v>184</v>
      </c>
    </row>
    <row r="3" spans="5:26" hidden="1" x14ac:dyDescent="0.25"/>
    <row r="4" spans="5:26" hidden="1" x14ac:dyDescent="0.25"/>
    <row r="5" spans="5:26" hidden="1" x14ac:dyDescent="0.25"/>
    <row r="6" spans="5:26" hidden="1" x14ac:dyDescent="0.25"/>
    <row r="9" spans="5:26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85" t="s">
        <v>144</v>
      </c>
      <c r="T9" s="351" t="s">
        <v>107</v>
      </c>
      <c r="U9" s="351" t="s">
        <v>12</v>
      </c>
      <c r="V9" s="351"/>
      <c r="W9" s="351" t="s">
        <v>13</v>
      </c>
      <c r="X9" s="351"/>
      <c r="Y9" s="351" t="s">
        <v>14</v>
      </c>
    </row>
    <row r="10" spans="5:26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X10" s="351"/>
      <c r="Y10" s="351"/>
    </row>
    <row r="11" spans="5:26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35" t="s">
        <v>17</v>
      </c>
      <c r="N11" s="35" t="s">
        <v>18</v>
      </c>
      <c r="O11" s="35" t="s">
        <v>19</v>
      </c>
      <c r="P11" s="351"/>
      <c r="Q11" s="351"/>
      <c r="R11" s="351"/>
      <c r="S11" s="371"/>
      <c r="T11" s="351"/>
      <c r="U11" s="35" t="s">
        <v>20</v>
      </c>
      <c r="V11" s="45" t="s">
        <v>21</v>
      </c>
      <c r="W11" s="35" t="s">
        <v>20</v>
      </c>
      <c r="X11" s="35" t="s">
        <v>21</v>
      </c>
      <c r="Y11" s="351"/>
    </row>
    <row r="12" spans="5:26" ht="20.100000000000001" customHeight="1" x14ac:dyDescent="0.25">
      <c r="E12" s="9" t="s">
        <v>80</v>
      </c>
      <c r="F12" s="389" t="s">
        <v>29</v>
      </c>
      <c r="G12" s="390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</row>
    <row r="13" spans="5:26" s="11" customFormat="1" hidden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</row>
    <row r="14" spans="5:26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</row>
    <row r="15" spans="5:26" ht="24.95" hidden="1" customHeight="1" x14ac:dyDescent="0.25">
      <c r="E15" s="14"/>
      <c r="F15" s="15"/>
      <c r="G15" s="15"/>
      <c r="H15" s="15"/>
      <c r="I15" s="268"/>
      <c r="J15" s="268"/>
      <c r="K15" s="26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269"/>
    </row>
    <row r="16" spans="5:26" ht="20.100000000000001" customHeight="1" x14ac:dyDescent="0.25">
      <c r="E16" s="154"/>
      <c r="F16" s="39"/>
      <c r="G16" s="72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0" t="str">
        <f>+IFERROR(IF(COUNT(H16:J16),ROUND(SUM(H16:J16),0),""),"")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55" t="str">
        <f>+IFERROR(IF(COUNT(M16:N16),ROUND(SUM(M16,N16),2),""),"")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2" t="str">
        <f>+IFERROR(IF(COUNT(Q16:R16),ROUND(SUM(Q16:R16),0),""),"")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algorithmName="SHA-512" hashValue="MTZfgVzqfceijft5K8FP9dKWGdptXuJ+fD0ojHP3jv6NcK8tRPY1fiSF4rQp2QseYKfYzN6WdzDGUXkijMl5tA==" saltValue="9J41ZZCoQttqofLSCyooXg==" spinCount="100000" sheet="1" objects="1" scenarios="1"/>
  <mergeCells count="19">
    <mergeCell ref="Q9:Q11"/>
    <mergeCell ref="R9:R11"/>
    <mergeCell ref="U9:V10"/>
    <mergeCell ref="W9:X10"/>
    <mergeCell ref="Y9:Y11"/>
    <mergeCell ref="T9:T11"/>
    <mergeCell ref="S9:S11"/>
    <mergeCell ref="E9:E11"/>
    <mergeCell ref="F9:F11"/>
    <mergeCell ref="G9:G11"/>
    <mergeCell ref="H9:H11"/>
    <mergeCell ref="I9:I11"/>
    <mergeCell ref="F12:G12"/>
    <mergeCell ref="M10:O10"/>
    <mergeCell ref="P10:P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H13:J13 M13:N13">
      <formula1>0</formula1>
    </dataValidation>
  </dataValidations>
  <hyperlinks>
    <hyperlink ref="G16" location="'Shareholding Pattern'!F15" display="Total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</sheetPr>
  <dimension ref="B1:AR16"/>
  <sheetViews>
    <sheetView showGridLines="0" topLeftCell="A7" zoomScale="90" zoomScaleNormal="90" workbookViewId="0">
      <selection activeCell="A15" sqref="A15:XFD15"/>
    </sheetView>
  </sheetViews>
  <sheetFormatPr defaultColWidth="9.140625" defaultRowHeight="15" x14ac:dyDescent="0.25"/>
  <cols>
    <col min="1" max="1" width="2" customWidth="1"/>
    <col min="2" max="2" width="1.5703125" hidden="1" customWidth="1"/>
    <col min="3" max="3" width="1.7109375" hidden="1" customWidth="1"/>
    <col min="4" max="4" width="2.28515625" hidden="1" customWidth="1"/>
    <col min="5" max="5" width="7.140625" customWidth="1"/>
    <col min="6" max="6" width="35.7109375" customWidth="1"/>
    <col min="7" max="7" width="13.7109375" customWidth="1"/>
    <col min="8" max="10" width="14.5703125" customWidth="1"/>
    <col min="11" max="11" width="15.5703125" customWidth="1"/>
    <col min="12" max="12" width="13.5703125" customWidth="1"/>
    <col min="13" max="13" width="15.42578125" customWidth="1"/>
    <col min="14" max="14" width="16" customWidth="1"/>
    <col min="15" max="15" width="16.42578125" customWidth="1"/>
    <col min="16" max="16" width="8.28515625" customWidth="1"/>
    <col min="17" max="19" width="14.5703125" customWidth="1"/>
    <col min="20" max="20" width="19.140625" customWidth="1"/>
    <col min="21" max="21" width="15.42578125" customWidth="1"/>
    <col min="22" max="22" width="7.42578125" customWidth="1"/>
    <col min="23" max="23" width="15.42578125" customWidth="1"/>
    <col min="24" max="24" width="7.28515625" customWidth="1"/>
    <col min="25" max="25" width="15.42578125" customWidth="1"/>
    <col min="26" max="26" width="5" customWidth="1"/>
    <col min="16384" max="16384" width="2.28515625" customWidth="1"/>
  </cols>
  <sheetData>
    <row r="1" spans="5:44" hidden="1" x14ac:dyDescent="0.25">
      <c r="I1">
        <v>0</v>
      </c>
    </row>
    <row r="2" spans="5:44" hidden="1" x14ac:dyDescent="0.25">
      <c r="F2" t="s">
        <v>252</v>
      </c>
      <c r="G2" t="s">
        <v>963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  <c r="U2" t="s">
        <v>180</v>
      </c>
      <c r="V2" t="s">
        <v>181</v>
      </c>
      <c r="W2" t="s">
        <v>182</v>
      </c>
      <c r="X2" t="s">
        <v>183</v>
      </c>
      <c r="Y2" t="s">
        <v>184</v>
      </c>
      <c r="Z2" t="s">
        <v>184</v>
      </c>
    </row>
    <row r="3" spans="5:44" hidden="1" x14ac:dyDescent="0.25"/>
    <row r="4" spans="5:44" hidden="1" x14ac:dyDescent="0.25"/>
    <row r="5" spans="5:44" hidden="1" x14ac:dyDescent="0.25"/>
    <row r="6" spans="5:44" hidden="1" x14ac:dyDescent="0.25"/>
    <row r="7" spans="5:44" x14ac:dyDescent="0.25">
      <c r="AR7" t="s">
        <v>935</v>
      </c>
    </row>
    <row r="8" spans="5:44" x14ac:dyDescent="0.25">
      <c r="AR8" t="s">
        <v>936</v>
      </c>
    </row>
    <row r="9" spans="5:44" ht="29.25" customHeight="1" x14ac:dyDescent="0.25">
      <c r="E9" s="369" t="s">
        <v>139</v>
      </c>
      <c r="F9" s="351" t="s">
        <v>138</v>
      </c>
      <c r="G9" s="351" t="s">
        <v>1</v>
      </c>
      <c r="H9" s="351" t="s">
        <v>3</v>
      </c>
      <c r="I9" s="351" t="s">
        <v>4</v>
      </c>
      <c r="J9" s="351" t="s">
        <v>5</v>
      </c>
      <c r="K9" s="351" t="s">
        <v>6</v>
      </c>
      <c r="L9" s="351" t="s">
        <v>7</v>
      </c>
      <c r="M9" s="351" t="s">
        <v>8</v>
      </c>
      <c r="N9" s="351"/>
      <c r="O9" s="351"/>
      <c r="P9" s="351"/>
      <c r="Q9" s="351" t="s">
        <v>9</v>
      </c>
      <c r="R9" s="351" t="s">
        <v>10</v>
      </c>
      <c r="S9" s="369" t="s">
        <v>136</v>
      </c>
      <c r="T9" s="351" t="s">
        <v>107</v>
      </c>
      <c r="U9" s="351" t="s">
        <v>12</v>
      </c>
      <c r="V9" s="351"/>
      <c r="W9" s="351" t="s">
        <v>13</v>
      </c>
      <c r="X9" s="351"/>
      <c r="Y9" s="351" t="s">
        <v>14</v>
      </c>
      <c r="AR9" t="s">
        <v>937</v>
      </c>
    </row>
    <row r="10" spans="5:44" ht="31.5" customHeight="1" x14ac:dyDescent="0.25">
      <c r="E10" s="370"/>
      <c r="F10" s="351"/>
      <c r="G10" s="351"/>
      <c r="H10" s="351"/>
      <c r="I10" s="351"/>
      <c r="J10" s="351"/>
      <c r="K10" s="351"/>
      <c r="L10" s="351"/>
      <c r="M10" s="351" t="s">
        <v>15</v>
      </c>
      <c r="N10" s="351"/>
      <c r="O10" s="351"/>
      <c r="P10" s="351" t="s">
        <v>16</v>
      </c>
      <c r="Q10" s="351"/>
      <c r="R10" s="351"/>
      <c r="S10" s="370"/>
      <c r="T10" s="351"/>
      <c r="U10" s="351"/>
      <c r="V10" s="351"/>
      <c r="W10" s="351"/>
      <c r="X10" s="351"/>
      <c r="Y10" s="351"/>
      <c r="AR10" t="s">
        <v>938</v>
      </c>
    </row>
    <row r="11" spans="5:44" ht="78.75" customHeight="1" x14ac:dyDescent="0.25">
      <c r="E11" s="371"/>
      <c r="F11" s="351"/>
      <c r="G11" s="351"/>
      <c r="H11" s="351"/>
      <c r="I11" s="351"/>
      <c r="J11" s="351"/>
      <c r="K11" s="351"/>
      <c r="L11" s="351"/>
      <c r="M11" s="44" t="s">
        <v>17</v>
      </c>
      <c r="N11" s="44" t="s">
        <v>18</v>
      </c>
      <c r="O11" s="44" t="s">
        <v>19</v>
      </c>
      <c r="P11" s="351"/>
      <c r="Q11" s="351"/>
      <c r="R11" s="351"/>
      <c r="S11" s="371"/>
      <c r="T11" s="351"/>
      <c r="U11" s="44" t="s">
        <v>20</v>
      </c>
      <c r="V11" s="44" t="s">
        <v>21</v>
      </c>
      <c r="W11" s="44" t="s">
        <v>20</v>
      </c>
      <c r="X11" s="44" t="s">
        <v>21</v>
      </c>
      <c r="Y11" s="351"/>
      <c r="AR11" t="s">
        <v>939</v>
      </c>
    </row>
    <row r="12" spans="5:44" ht="20.100000000000001" customHeight="1" x14ac:dyDescent="0.25">
      <c r="E12" s="9" t="s">
        <v>81</v>
      </c>
      <c r="F12" s="56" t="s">
        <v>31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  <c r="AR12" t="s">
        <v>940</v>
      </c>
    </row>
    <row r="13" spans="5:44" s="11" customFormat="1" ht="18" hidden="1" customHeight="1" x14ac:dyDescent="0.25">
      <c r="E13" s="266"/>
      <c r="F13" s="89"/>
      <c r="G13" s="10"/>
      <c r="H13" s="16"/>
      <c r="I13" s="50"/>
      <c r="J13" s="50"/>
      <c r="K13" s="50" t="str">
        <f>+IFERROR(IF(COUNT(H13:J13),ROUND(SUM(H13:J13),0),""),"")</f>
        <v/>
      </c>
      <c r="L13" s="17" t="str">
        <f>+IFERROR(IF(COUNT(K13),ROUND(K13/'Shareholding Pattern'!$L$57*100,2),""),"")</f>
        <v/>
      </c>
      <c r="M13" s="55"/>
      <c r="N13" s="55"/>
      <c r="O13" s="55" t="str">
        <f>+IFERROR(IF(COUNT(M13:N13),ROUND(SUM(M13,N13),2),""),"")</f>
        <v/>
      </c>
      <c r="P13" s="17" t="str">
        <f>+IFERROR(IF(COUNT(O13),ROUND(O13/('Shareholding Pattern'!$P$58)*100,2),""),"")</f>
        <v/>
      </c>
      <c r="Q13" s="50"/>
      <c r="R13" s="50"/>
      <c r="S13" s="52" t="str">
        <f>+IFERROR(IF(COUNT(Q13:R13),ROUND(SUM(Q13:R13),0),""),"")</f>
        <v/>
      </c>
      <c r="T13" s="17" t="str">
        <f>+IFERROR(IF(COUNT(K13,S13),ROUND(SUM(S13,K13)/SUM('Shareholding Pattern'!$L$57,'Shareholding Pattern'!$T$57)*100,2),""),"")</f>
        <v/>
      </c>
      <c r="U13" s="50"/>
      <c r="V13" s="17" t="str">
        <f>+IFERROR(IF(COUNT(U13),ROUND(SUM(U13)/SUM(H13)*100,2),""),0)</f>
        <v/>
      </c>
      <c r="W13" s="50"/>
      <c r="X13" s="17" t="str">
        <f>+IFERROR(IF(COUNT(W13),ROUND(SUM(W13)/SUM(H13)*100,2),""),0)</f>
        <v/>
      </c>
      <c r="Y13" s="16"/>
      <c r="AR13" s="11" t="s">
        <v>941</v>
      </c>
    </row>
    <row r="14" spans="5:44" ht="24.95" customHeight="1" x14ac:dyDescent="0.25"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AR14" t="s">
        <v>942</v>
      </c>
    </row>
    <row r="15" spans="5:44" ht="15" hidden="1" customHeight="1" x14ac:dyDescent="0.25"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269"/>
    </row>
    <row r="16" spans="5:44" ht="20.100000000000001" customHeight="1" x14ac:dyDescent="0.25">
      <c r="E16" s="40"/>
      <c r="F16" s="39"/>
      <c r="G16" s="72" t="s">
        <v>19</v>
      </c>
      <c r="H16" s="58" t="str">
        <f>+IFERROR(IF(COUNT(H14:H15),ROUND(SUM(H14:H15),0),""),"")</f>
        <v/>
      </c>
      <c r="I16" s="58" t="str">
        <f>+IFERROR(IF(COUNT(I14:I15),ROUND(SUM(I14:I15),0),""),"")</f>
        <v/>
      </c>
      <c r="J16" s="58" t="str">
        <f>+IFERROR(IF(COUNT(J14:J15),ROUND(SUM(J14:J15),0),""),"")</f>
        <v/>
      </c>
      <c r="K16" s="58" t="str">
        <f>+IFERROR(IF(COUNT(K14:K15),ROUND(SUM(K14:K15),0),""),"")</f>
        <v/>
      </c>
      <c r="L16" s="17" t="str">
        <f>+IFERROR(IF(COUNT(K16),ROUND(K16/'Shareholding Pattern'!$L$57*100,2),""),"")</f>
        <v/>
      </c>
      <c r="M16" s="38" t="str">
        <f>+IFERROR(IF(COUNT(M14:M15),ROUND(SUM(M14:M15),0),""),"")</f>
        <v/>
      </c>
      <c r="N16" s="38" t="str">
        <f>+IFERROR(IF(COUNT(N14:N15),ROUND(SUM(N14:N15),0),""),"")</f>
        <v/>
      </c>
      <c r="O16" s="38" t="str">
        <f>+IFERROR(IF(COUNT(O14:O15),ROUND(SUM(O14:O15),0),""),"")</f>
        <v/>
      </c>
      <c r="P16" s="17" t="str">
        <f>+IFERROR(IF(COUNT(O16),ROUND(O16/('Shareholding Pattern'!$P$58)*100,2),""),"")</f>
        <v/>
      </c>
      <c r="Q16" s="58" t="str">
        <f>+IFERROR(IF(COUNT(Q14:Q15),ROUND(SUM(Q14:Q15),0),""),"")</f>
        <v/>
      </c>
      <c r="R16" s="58" t="str">
        <f>+IFERROR(IF(COUNT(R14:R15),ROUND(SUM(R14:R15),0),""),"")</f>
        <v/>
      </c>
      <c r="S16" s="58" t="str">
        <f>+IFERROR(IF(COUNT(S14:S15),ROUND(SUM(S14:S15),0),""),"")</f>
        <v/>
      </c>
      <c r="T16" s="17" t="str">
        <f>+IFERROR(IF(COUNT(K16,S16),ROUND(SUM(S16,K16)/SUM('Shareholding Pattern'!$L$57,'Shareholding Pattern'!$T$57)*100,2),""),"")</f>
        <v/>
      </c>
      <c r="U16" s="58" t="str">
        <f>+IFERROR(IF(COUNT(U14:U15),ROUND(SUM(U14:U15),0),""),"")</f>
        <v/>
      </c>
      <c r="V16" s="17" t="str">
        <f>+IFERROR(IF(COUNT(U16),ROUND(SUM(U16)/SUM(H16)*100,2),""),0)</f>
        <v/>
      </c>
      <c r="W16" s="58" t="str">
        <f>+IFERROR(IF(COUNT(W14:W15),ROUND(SUM(W14:W15),0),""),"")</f>
        <v/>
      </c>
      <c r="X16" s="17" t="str">
        <f>+IFERROR(IF(COUNT(W16),ROUND(SUM(W16)/SUM(H16)*100,2),""),0)</f>
        <v/>
      </c>
      <c r="Y16" s="58" t="str">
        <f>+IFERROR(IF(COUNT(Y14:Y15),ROUND(SUM(Y14:Y15),0),""),"")</f>
        <v/>
      </c>
    </row>
  </sheetData>
  <sheetProtection algorithmName="SHA-512" hashValue="dTPvouKaFSjJ7GZgijqvFql1JciOvkSzabC+KDqw7cunQJy80xwxAnt44N73sNFkbOldOvGt+hyAO84I6w+4ZQ==" saltValue="KH7fxXU69uklbEXhX31nNA==" spinCount="100000" sheet="1" objects="1" scenarios="1"/>
  <mergeCells count="18">
    <mergeCell ref="E9:E11"/>
    <mergeCell ref="F9:F11"/>
    <mergeCell ref="G9:G11"/>
    <mergeCell ref="H9:H11"/>
    <mergeCell ref="I9:I11"/>
    <mergeCell ref="U9:V10"/>
    <mergeCell ref="W9:X10"/>
    <mergeCell ref="Y9:Y11"/>
    <mergeCell ref="T9:T11"/>
    <mergeCell ref="S9:S11"/>
    <mergeCell ref="Q9:Q11"/>
    <mergeCell ref="R9:R11"/>
    <mergeCell ref="M10:O10"/>
    <mergeCell ref="P10:P11"/>
    <mergeCell ref="J9:J11"/>
    <mergeCell ref="K9:K11"/>
    <mergeCell ref="L9:L11"/>
    <mergeCell ref="M9:P9"/>
  </mergeCells>
  <dataValidations count="5">
    <dataValidation type="whole" operator="lessThanOrEqual" allowBlank="1" showInputMessage="1" showErrorMessage="1" sqref="W13">
      <formula1>H13</formula1>
    </dataValidation>
    <dataValidation type="whole" operator="lessThanOrEqual" allowBlank="1" showInputMessage="1" showErrorMessage="1" sqref="Y13">
      <formula1>H13</formula1>
    </dataValidation>
    <dataValidation type="whole" operator="lessThanOrEqual" allowBlank="1" showInputMessage="1" showErrorMessage="1" sqref="U13">
      <formula1>H13</formula1>
    </dataValidation>
    <dataValidation type="textLength" operator="equal" allowBlank="1" showInputMessage="1" showErrorMessage="1" prompt="[A-Z][A-Z][A-Z][A-Z][A-Z][0-9][0-9][0-9][0-9][A-Z]_x000a__x000a_In absence of PAN write : ZZZZZ9999Z" sqref="G13">
      <formula1>10</formula1>
    </dataValidation>
    <dataValidation type="whole" operator="greaterThanOrEqual" allowBlank="1" showInputMessage="1" showErrorMessage="1" sqref="Q13:R13 M13:N13 H13:J13">
      <formula1>0</formula1>
    </dataValidation>
  </dataValidations>
  <hyperlinks>
    <hyperlink ref="G16" location="'Shareholding Pattern'!F16" display="Total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/>
  </sheetPr>
  <dimension ref="A1:XFC20"/>
  <sheetViews>
    <sheetView showGridLines="0" topLeftCell="A7" zoomScale="90" zoomScaleNormal="90" workbookViewId="0">
      <selection activeCell="H21" sqref="H21"/>
    </sheetView>
  </sheetViews>
  <sheetFormatPr defaultColWidth="0" defaultRowHeight="15" x14ac:dyDescent="0.25"/>
  <cols>
    <col min="1" max="1" width="2.28515625" customWidth="1"/>
    <col min="2" max="2" width="2.140625" hidden="1" customWidth="1"/>
    <col min="3" max="3" width="2" hidden="1" customWidth="1"/>
    <col min="4" max="4" width="9.7109375" customWidth="1"/>
    <col min="5" max="5" width="33.28515625" customWidth="1"/>
    <col min="6" max="6" width="35.7109375" customWidth="1"/>
    <col min="7" max="7" width="15.28515625" customWidth="1"/>
    <col min="8" max="8" width="13.7109375" customWidth="1"/>
    <col min="9" max="11" width="14.5703125" customWidth="1"/>
    <col min="12" max="12" width="15.5703125" customWidth="1"/>
    <col min="13" max="13" width="13.5703125" customWidth="1"/>
    <col min="14" max="14" width="16.7109375" customWidth="1"/>
    <col min="15" max="15" width="16" customWidth="1"/>
    <col min="16" max="16" width="16.42578125" customWidth="1"/>
    <col min="17" max="17" width="9.140625" customWidth="1"/>
    <col min="18" max="20" width="14.5703125" customWidth="1"/>
    <col min="21" max="21" width="19.140625" customWidth="1"/>
    <col min="22" max="22" width="15.42578125" customWidth="1"/>
    <col min="23" max="23" width="7.42578125" customWidth="1"/>
    <col min="24" max="24" width="15.42578125" customWidth="1"/>
    <col min="25" max="25" width="7.28515625" customWidth="1"/>
    <col min="26" max="26" width="15.42578125" customWidth="1"/>
    <col min="27" max="27" width="9.140625" customWidth="1"/>
    <col min="28" max="16383" width="3.28515625" hidden="1"/>
    <col min="16384" max="16384" width="1.5703125" hidden="1"/>
  </cols>
  <sheetData>
    <row r="1" spans="4:44" ht="14.25" hidden="1" customHeight="1" x14ac:dyDescent="0.25">
      <c r="I1">
        <v>4</v>
      </c>
      <c r="AR1" t="s">
        <v>935</v>
      </c>
    </row>
    <row r="2" spans="4:44" ht="0.75" hidden="1" customHeight="1" x14ac:dyDescent="0.25">
      <c r="E2" t="s">
        <v>532</v>
      </c>
      <c r="F2" t="s">
        <v>252</v>
      </c>
      <c r="G2" t="s">
        <v>963</v>
      </c>
      <c r="H2" t="s">
        <v>146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184</v>
      </c>
      <c r="AR2" t="s">
        <v>936</v>
      </c>
    </row>
    <row r="3" spans="4:44" ht="1.5" hidden="1" customHeight="1" x14ac:dyDescent="0.25">
      <c r="AR3" t="s">
        <v>937</v>
      </c>
    </row>
    <row r="4" spans="4:44" ht="2.25" hidden="1" customHeight="1" x14ac:dyDescent="0.25">
      <c r="AR4" t="s">
        <v>938</v>
      </c>
    </row>
    <row r="5" spans="4:44" ht="12" hidden="1" customHeight="1" x14ac:dyDescent="0.25">
      <c r="AR5" t="s">
        <v>939</v>
      </c>
    </row>
    <row r="6" spans="4:44" ht="9.75" hidden="1" customHeight="1" x14ac:dyDescent="0.25">
      <c r="AR6" t="s">
        <v>940</v>
      </c>
    </row>
    <row r="7" spans="4:44" ht="15" customHeight="1" x14ac:dyDescent="0.25">
      <c r="AR7" s="11" t="s">
        <v>941</v>
      </c>
    </row>
    <row r="8" spans="4:44" ht="15" customHeight="1" x14ac:dyDescent="0.25">
      <c r="AR8" t="s">
        <v>942</v>
      </c>
    </row>
    <row r="9" spans="4:44" ht="29.25" customHeight="1" x14ac:dyDescent="0.25">
      <c r="D9" s="369" t="s">
        <v>139</v>
      </c>
      <c r="E9" s="351" t="s">
        <v>34</v>
      </c>
      <c r="F9" s="351" t="s">
        <v>138</v>
      </c>
      <c r="G9" s="351" t="s">
        <v>1</v>
      </c>
      <c r="H9" s="327" t="s">
        <v>970</v>
      </c>
      <c r="I9" s="351" t="s">
        <v>3</v>
      </c>
      <c r="J9" s="351" t="s">
        <v>4</v>
      </c>
      <c r="K9" s="351" t="s">
        <v>5</v>
      </c>
      <c r="L9" s="351" t="s">
        <v>6</v>
      </c>
      <c r="M9" s="351" t="s">
        <v>7</v>
      </c>
      <c r="N9" s="351" t="s">
        <v>8</v>
      </c>
      <c r="O9" s="351"/>
      <c r="P9" s="351"/>
      <c r="Q9" s="351"/>
      <c r="R9" s="351" t="s">
        <v>9</v>
      </c>
      <c r="S9" s="351" t="s">
        <v>10</v>
      </c>
      <c r="T9" s="369" t="s">
        <v>136</v>
      </c>
      <c r="U9" s="351" t="s">
        <v>107</v>
      </c>
      <c r="V9" s="351" t="s">
        <v>12</v>
      </c>
      <c r="W9" s="351"/>
      <c r="X9" s="351" t="s">
        <v>13</v>
      </c>
      <c r="Y9" s="351"/>
      <c r="Z9" s="351" t="s">
        <v>14</v>
      </c>
      <c r="AR9" t="s">
        <v>943</v>
      </c>
    </row>
    <row r="10" spans="4:44" ht="31.5" customHeight="1" x14ac:dyDescent="0.25">
      <c r="D10" s="370"/>
      <c r="E10" s="351"/>
      <c r="F10" s="351"/>
      <c r="G10" s="351"/>
      <c r="H10" s="351"/>
      <c r="I10" s="351"/>
      <c r="J10" s="351"/>
      <c r="K10" s="351"/>
      <c r="L10" s="351"/>
      <c r="M10" s="351"/>
      <c r="N10" s="351" t="s">
        <v>15</v>
      </c>
      <c r="O10" s="351"/>
      <c r="P10" s="351"/>
      <c r="Q10" s="351" t="s">
        <v>16</v>
      </c>
      <c r="R10" s="351"/>
      <c r="S10" s="351"/>
      <c r="T10" s="370"/>
      <c r="U10" s="351"/>
      <c r="V10" s="351"/>
      <c r="W10" s="351"/>
      <c r="X10" s="351"/>
      <c r="Y10" s="351"/>
      <c r="Z10" s="351"/>
      <c r="AR10" t="s">
        <v>984</v>
      </c>
    </row>
    <row r="11" spans="4:44" ht="78.75" customHeight="1" x14ac:dyDescent="0.25">
      <c r="D11" s="371"/>
      <c r="E11" s="351"/>
      <c r="F11" s="351"/>
      <c r="G11" s="351"/>
      <c r="H11" s="351"/>
      <c r="I11" s="351"/>
      <c r="J11" s="351"/>
      <c r="K11" s="351"/>
      <c r="L11" s="351"/>
      <c r="M11" s="351"/>
      <c r="N11" s="44" t="s">
        <v>17</v>
      </c>
      <c r="O11" s="44" t="s">
        <v>18</v>
      </c>
      <c r="P11" s="44" t="s">
        <v>19</v>
      </c>
      <c r="Q11" s="351"/>
      <c r="R11" s="351"/>
      <c r="S11" s="351"/>
      <c r="T11" s="371"/>
      <c r="U11" s="351"/>
      <c r="V11" s="44" t="s">
        <v>20</v>
      </c>
      <c r="W11" s="44" t="s">
        <v>21</v>
      </c>
      <c r="X11" s="44" t="s">
        <v>20</v>
      </c>
      <c r="Y11" s="44" t="s">
        <v>21</v>
      </c>
      <c r="Z11" s="351"/>
    </row>
    <row r="12" spans="4:44" ht="36.75" customHeight="1" x14ac:dyDescent="0.25">
      <c r="D12" s="9" t="s">
        <v>82</v>
      </c>
      <c r="E12" s="95" t="s">
        <v>33</v>
      </c>
      <c r="F12" s="96">
        <v>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</row>
    <row r="13" spans="4:44" s="11" customFormat="1" ht="27" hidden="1" customHeight="1" x14ac:dyDescent="0.25">
      <c r="D13" s="266"/>
      <c r="E13" s="100"/>
      <c r="F13" s="113"/>
      <c r="G13" s="16"/>
      <c r="H13" s="16"/>
      <c r="I13" s="16"/>
      <c r="J13" s="50"/>
      <c r="K13" s="50"/>
      <c r="L13" s="50" t="str">
        <f>+IFERROR(IF(COUNT(I13:K13),ROUND(SUM(I13:K13),0),""),"")</f>
        <v/>
      </c>
      <c r="M13" s="17" t="str">
        <f>+IFERROR(IF(COUNT(L13),ROUND(L13/'Shareholding Pattern'!$L$57*100,2),""),"")</f>
        <v/>
      </c>
      <c r="N13" s="55"/>
      <c r="O13" s="55"/>
      <c r="P13" s="55" t="str">
        <f>+IFERROR(IF(COUNT(N13:O13),ROUND(SUM(N13,O13),2),""),"")</f>
        <v/>
      </c>
      <c r="Q13" s="17" t="str">
        <f>+IFERROR(IF(COUNT(P13),ROUND(P13/('Shareholding Pattern'!$P$58)*100,2),""),"")</f>
        <v/>
      </c>
      <c r="R13" s="50"/>
      <c r="S13" s="50"/>
      <c r="T13" s="52" t="str">
        <f>+IFERROR(IF(COUNT(R13:S13),ROUND(SUM(R13:S13),0),""),"")</f>
        <v/>
      </c>
      <c r="U13" s="17" t="str">
        <f>+IFERROR(IF(COUNT(L13,T13),ROUND(SUM(T13,L13)/SUM('Shareholding Pattern'!$L$57,'Shareholding Pattern'!$T$57)*100,2),""),"")</f>
        <v/>
      </c>
      <c r="V13" s="50"/>
      <c r="W13" s="17" t="str">
        <f>+IFERROR(IF(COUNT(V13),ROUND(SUM(V13)/SUM(I13)*100,2),""),0)</f>
        <v/>
      </c>
      <c r="X13" s="50"/>
      <c r="Y13" s="17" t="str">
        <f>+IFERROR(IF(COUNT(X13),ROUND(SUM(X13)/SUM(I13)*100,2),""),0)</f>
        <v/>
      </c>
      <c r="Z13" s="16"/>
    </row>
    <row r="14" spans="4:44" ht="24.95" customHeight="1" x14ac:dyDescent="0.25">
      <c r="D14" s="105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/>
    </row>
    <row r="15" spans="4:44" ht="24.95" customHeight="1" x14ac:dyDescent="0.25">
      <c r="D15" s="266">
        <v>1</v>
      </c>
      <c r="E15" s="311" t="s">
        <v>984</v>
      </c>
      <c r="F15" s="312" t="s">
        <v>989</v>
      </c>
      <c r="G15" s="51" t="s">
        <v>993</v>
      </c>
      <c r="H15" s="51">
        <v>1</v>
      </c>
      <c r="I15" s="51">
        <v>93750000</v>
      </c>
      <c r="J15" s="305"/>
      <c r="K15" s="305"/>
      <c r="L15" s="306">
        <f>+IFERROR(IF(COUNT(I15:K15),ROUND(SUM(I15:K15),0),""),"")</f>
        <v>93750000</v>
      </c>
      <c r="M15" s="55">
        <f>+IFERROR(IF(COUNT(L15),ROUND(L15/'Shareholding Pattern'!$L$57*100,2),""),"")</f>
        <v>12.5</v>
      </c>
      <c r="N15" s="307"/>
      <c r="O15" s="307"/>
      <c r="P15" s="308" t="str">
        <f>+IFERROR(IF(COUNT(N15:O15),ROUND(SUM(N15,O15),2),""),"")</f>
        <v/>
      </c>
      <c r="Q15" s="308" t="str">
        <f>+IFERROR(IF(COUNT(P15),ROUND(P15/('Shareholding Pattern'!$P$58)*100,2),""),"")</f>
        <v/>
      </c>
      <c r="R15" s="305"/>
      <c r="S15" s="305"/>
      <c r="T15" s="306" t="str">
        <f>+IFERROR(IF(COUNT(R15:S15),ROUND(SUM(R15:S15),0),""),"")</f>
        <v/>
      </c>
      <c r="U15" s="308">
        <f>+IFERROR(IF(COUNT(L15,T15),ROUND(SUM(T15,L15)/SUM('Shareholding Pattern'!$L$57,'Shareholding Pattern'!$T$57)*100,2),""),"")</f>
        <v>12.5</v>
      </c>
      <c r="V15" s="306"/>
      <c r="W15" s="308" t="str">
        <f>+IFERROR(IF(COUNT(V15),ROUND(SUM(V15)/SUM(I15)*100,2),""),0)</f>
        <v/>
      </c>
      <c r="X15" s="306"/>
      <c r="Y15" s="308" t="str">
        <f>+IFERROR(IF(COUNT(X15),ROUND(SUM(X15)/SUM(I15)*100,2),""),0)</f>
        <v/>
      </c>
      <c r="Z15" s="51">
        <v>93750000</v>
      </c>
    </row>
    <row r="16" spans="4:44" ht="24.95" customHeight="1" x14ac:dyDescent="0.25">
      <c r="D16" s="266">
        <v>2</v>
      </c>
      <c r="E16" s="311" t="s">
        <v>984</v>
      </c>
      <c r="F16" s="312" t="s">
        <v>990</v>
      </c>
      <c r="G16" s="51" t="s">
        <v>994</v>
      </c>
      <c r="H16" s="51">
        <v>1</v>
      </c>
      <c r="I16" s="51">
        <v>93750000</v>
      </c>
      <c r="J16" s="305"/>
      <c r="K16" s="305"/>
      <c r="L16" s="306">
        <f>+IFERROR(IF(COUNT(I16:K16),ROUND(SUM(I16:K16),0),""),"")</f>
        <v>93750000</v>
      </c>
      <c r="M16" s="55">
        <f>+IFERROR(IF(COUNT(L16),ROUND(L16/'Shareholding Pattern'!$L$57*100,2),""),"")</f>
        <v>12.5</v>
      </c>
      <c r="N16" s="307"/>
      <c r="O16" s="307"/>
      <c r="P16" s="308" t="str">
        <f>+IFERROR(IF(COUNT(N16:O16),ROUND(SUM(N16,O16),2),""),"")</f>
        <v/>
      </c>
      <c r="Q16" s="308" t="str">
        <f>+IFERROR(IF(COUNT(P16),ROUND(P16/('Shareholding Pattern'!$P$58)*100,2),""),"")</f>
        <v/>
      </c>
      <c r="R16" s="305"/>
      <c r="S16" s="305"/>
      <c r="T16" s="306" t="str">
        <f>+IFERROR(IF(COUNT(R16:S16),ROUND(SUM(R16:S16),0),""),"")</f>
        <v/>
      </c>
      <c r="U16" s="308">
        <f>+IFERROR(IF(COUNT(L16,T16),ROUND(SUM(T16,L16)/SUM('Shareholding Pattern'!$L$57,'Shareholding Pattern'!$T$57)*100,2),""),"")</f>
        <v>12.5</v>
      </c>
      <c r="V16" s="306"/>
      <c r="W16" s="308" t="str">
        <f>+IFERROR(IF(COUNT(V16),ROUND(SUM(V16)/SUM(I16)*100,2),""),0)</f>
        <v/>
      </c>
      <c r="X16" s="306"/>
      <c r="Y16" s="308" t="str">
        <f>+IFERROR(IF(COUNT(X16),ROUND(SUM(X16)/SUM(I16)*100,2),""),0)</f>
        <v/>
      </c>
      <c r="Z16" s="51">
        <v>93750000</v>
      </c>
    </row>
    <row r="17" spans="4:26" ht="24.95" customHeight="1" x14ac:dyDescent="0.25">
      <c r="D17" s="266">
        <v>3</v>
      </c>
      <c r="E17" s="311" t="s">
        <v>984</v>
      </c>
      <c r="F17" s="312" t="s">
        <v>991</v>
      </c>
      <c r="G17" s="51" t="s">
        <v>995</v>
      </c>
      <c r="H17" s="51">
        <v>1</v>
      </c>
      <c r="I17" s="51">
        <v>93750000</v>
      </c>
      <c r="J17" s="305"/>
      <c r="K17" s="305"/>
      <c r="L17" s="306">
        <f>+IFERROR(IF(COUNT(I17:K17),ROUND(SUM(I17:K17),0),""),"")</f>
        <v>93750000</v>
      </c>
      <c r="M17" s="55">
        <f>+IFERROR(IF(COUNT(L17),ROUND(L17/'Shareholding Pattern'!$L$57*100,2),""),"")</f>
        <v>12.5</v>
      </c>
      <c r="N17" s="307"/>
      <c r="O17" s="307"/>
      <c r="P17" s="308" t="str">
        <f>+IFERROR(IF(COUNT(N17:O17),ROUND(SUM(N17,O17),2),""),"")</f>
        <v/>
      </c>
      <c r="Q17" s="308" t="str">
        <f>+IFERROR(IF(COUNT(P17),ROUND(P17/('Shareholding Pattern'!$P$58)*100,2),""),"")</f>
        <v/>
      </c>
      <c r="R17" s="305"/>
      <c r="S17" s="305"/>
      <c r="T17" s="306" t="str">
        <f>+IFERROR(IF(COUNT(R17:S17),ROUND(SUM(R17:S17),0),""),"")</f>
        <v/>
      </c>
      <c r="U17" s="308">
        <f>+IFERROR(IF(COUNT(L17,T17),ROUND(SUM(T17,L17)/SUM('Shareholding Pattern'!$L$57,'Shareholding Pattern'!$T$57)*100,2),""),"")</f>
        <v>12.5</v>
      </c>
      <c r="V17" s="306"/>
      <c r="W17" s="308" t="str">
        <f>+IFERROR(IF(COUNT(V17),ROUND(SUM(V17)/SUM(I17)*100,2),""),0)</f>
        <v/>
      </c>
      <c r="X17" s="306"/>
      <c r="Y17" s="308" t="str">
        <f>+IFERROR(IF(COUNT(X17),ROUND(SUM(X17)/SUM(I17)*100,2),""),0)</f>
        <v/>
      </c>
      <c r="Z17" s="51">
        <v>93750000</v>
      </c>
    </row>
    <row r="18" spans="4:26" ht="24.95" customHeight="1" x14ac:dyDescent="0.25">
      <c r="D18" s="266">
        <v>4</v>
      </c>
      <c r="E18" s="311" t="s">
        <v>984</v>
      </c>
      <c r="F18" s="312" t="s">
        <v>992</v>
      </c>
      <c r="G18" s="51" t="s">
        <v>996</v>
      </c>
      <c r="H18" s="51">
        <v>1</v>
      </c>
      <c r="I18" s="51">
        <v>93750000</v>
      </c>
      <c r="J18" s="305"/>
      <c r="K18" s="305"/>
      <c r="L18" s="306">
        <f>+IFERROR(IF(COUNT(I18:K18),ROUND(SUM(I18:K18),0),""),"")</f>
        <v>93750000</v>
      </c>
      <c r="M18" s="55">
        <f>+IFERROR(IF(COUNT(L18),ROUND(L18/'Shareholding Pattern'!$L$57*100,2),""),"")</f>
        <v>12.5</v>
      </c>
      <c r="N18" s="307"/>
      <c r="O18" s="307"/>
      <c r="P18" s="308" t="str">
        <f>+IFERROR(IF(COUNT(N18:O18),ROUND(SUM(N18,O18),2),""),"")</f>
        <v/>
      </c>
      <c r="Q18" s="308" t="str">
        <f>+IFERROR(IF(COUNT(P18),ROUND(P18/('Shareholding Pattern'!$P$58)*100,2),""),"")</f>
        <v/>
      </c>
      <c r="R18" s="305"/>
      <c r="S18" s="305"/>
      <c r="T18" s="306" t="str">
        <f>+IFERROR(IF(COUNT(R18:S18),ROUND(SUM(R18:S18),0),""),"")</f>
        <v/>
      </c>
      <c r="U18" s="308">
        <f>+IFERROR(IF(COUNT(L18,T18),ROUND(SUM(T18,L18)/SUM('Shareholding Pattern'!$L$57,'Shareholding Pattern'!$T$57)*100,2),""),"")</f>
        <v>12.5</v>
      </c>
      <c r="V18" s="306"/>
      <c r="W18" s="308" t="str">
        <f>+IFERROR(IF(COUNT(V18),ROUND(SUM(V18)/SUM(I18)*100,2),""),0)</f>
        <v/>
      </c>
      <c r="X18" s="306"/>
      <c r="Y18" s="308" t="str">
        <f>+IFERROR(IF(COUNT(X18),ROUND(SUM(X18)/SUM(I18)*100,2),""),0)</f>
        <v/>
      </c>
      <c r="Z18" s="51">
        <v>93750000</v>
      </c>
    </row>
    <row r="19" spans="4:26" hidden="1" x14ac:dyDescent="0.25">
      <c r="D19" s="49"/>
      <c r="Z19" s="269"/>
    </row>
    <row r="20" spans="4:26" ht="20.100000000000001" customHeight="1" x14ac:dyDescent="0.25">
      <c r="D20" s="64"/>
      <c r="E20" s="39"/>
      <c r="F20" s="39"/>
      <c r="G20" s="65" t="s">
        <v>19</v>
      </c>
      <c r="H20" s="58">
        <f>+IFERROR(IF(COUNT(H14:H19),ROUND(SUM(H14:H19),0),""),"")</f>
        <v>4</v>
      </c>
      <c r="I20" s="58">
        <f>+IFERROR(IF(COUNT(I14:I19),ROUND(SUM(I14:I19),0),""),"")</f>
        <v>375000000</v>
      </c>
      <c r="J20" s="58" t="str">
        <f>+IFERROR(IF(COUNT(J14:J19),ROUND(SUM(J14:J19),0),""),"")</f>
        <v/>
      </c>
      <c r="K20" s="58" t="str">
        <f>+IFERROR(IF(COUNT(K14:K19),ROUND(SUM(K14:K19),0),""),"")</f>
        <v/>
      </c>
      <c r="L20" s="58">
        <f>+IFERROR(IF(COUNT(L14:L19),ROUND(SUM(L14:L19),0),""),"")</f>
        <v>375000000</v>
      </c>
      <c r="M20" s="17">
        <f>+IFERROR(IF(COUNT(L20),ROUND(L20/'Shareholding Pattern'!$L$57*100,2),""),"")</f>
        <v>50</v>
      </c>
      <c r="N20" s="38" t="str">
        <f>+IFERROR(IF(COUNT(N14:N19),ROUND(SUM(N14:N19),0),""),"")</f>
        <v/>
      </c>
      <c r="O20" s="38" t="str">
        <f>+IFERROR(IF(COUNT(O14:O19),ROUND(SUM(O14:O19),0),""),"")</f>
        <v/>
      </c>
      <c r="P20" s="38" t="str">
        <f>+IFERROR(IF(COUNT(P14:P19),ROUND(SUM(P14:P19),0),""),"")</f>
        <v/>
      </c>
      <c r="Q20" s="17" t="str">
        <f>+IFERROR(IF(COUNT(P20),ROUND(P20/('Shareholding Pattern'!$P$58)*100,2),""),"")</f>
        <v/>
      </c>
      <c r="R20" s="58" t="str">
        <f>+IFERROR(IF(COUNT(R14:R19),ROUND(SUM(R14:R19),0),""),"")</f>
        <v/>
      </c>
      <c r="S20" s="58" t="str">
        <f>+IFERROR(IF(COUNT(S14:S19),ROUND(SUM(S14:S19),0),""),"")</f>
        <v/>
      </c>
      <c r="T20" s="58" t="str">
        <f>+IFERROR(IF(COUNT(T14:T19),ROUND(SUM(T14:T19),0),""),"")</f>
        <v/>
      </c>
      <c r="U20" s="17">
        <f>+IFERROR(IF(COUNT(L20,T20),ROUND(SUM(T20,L20)/SUM('Shareholding Pattern'!$L$57,'Shareholding Pattern'!$T$57)*100,2),""),"")</f>
        <v>50</v>
      </c>
      <c r="V20" s="58" t="str">
        <f>+IFERROR(IF(COUNT(V14:V19),ROUND(SUM(V14:V19),0),""),"")</f>
        <v/>
      </c>
      <c r="W20" s="17" t="str">
        <f>+IFERROR(IF(COUNT(V20),ROUND(SUM(V20)/SUM(I20)*100,2),""),0)</f>
        <v/>
      </c>
      <c r="X20" s="58" t="str">
        <f>+IFERROR(IF(COUNT(X14:X19),ROUND(SUM(X14:X19),0),""),"")</f>
        <v/>
      </c>
      <c r="Y20" s="17" t="str">
        <f>+IFERROR(IF(COUNT(X20),ROUND(SUM(X20)/SUM(I20)*100,2),""),0)</f>
        <v/>
      </c>
      <c r="Z20" s="58">
        <f>+IFERROR(IF(COUNT(Z14:Z19),ROUND(SUM(Z14:Z19),0),""),"")</f>
        <v>375000000</v>
      </c>
    </row>
  </sheetData>
  <sheetProtection algorithmName="SHA-512" hashValue="zu2+A7jKGLPWMYu2+6RgC4lKuGM0M5dk2u3whOk57hR6pTmkIL32LsfhCWG7L1lFhDYGGZTLIOeC/MZ3Aam6bg==" saltValue="QiIXH+ZaggY24Ie+MuU/Wg==" spinCount="100000" sheet="1" objects="1" scenarios="1"/>
  <mergeCells count="20">
    <mergeCell ref="V9:W10"/>
    <mergeCell ref="X9:Y10"/>
    <mergeCell ref="Z9:Z11"/>
    <mergeCell ref="I9:I11"/>
    <mergeCell ref="J9:J11"/>
    <mergeCell ref="K9:K11"/>
    <mergeCell ref="L9:L11"/>
    <mergeCell ref="M9:M11"/>
    <mergeCell ref="U9:U11"/>
    <mergeCell ref="S9:S11"/>
    <mergeCell ref="T9:T11"/>
    <mergeCell ref="N10:P10"/>
    <mergeCell ref="Q10:Q11"/>
    <mergeCell ref="R9:R11"/>
    <mergeCell ref="N9:Q9"/>
    <mergeCell ref="D9:D11"/>
    <mergeCell ref="H9:H11"/>
    <mergeCell ref="E9:E11"/>
    <mergeCell ref="F9:F11"/>
    <mergeCell ref="G9:G11"/>
  </mergeCells>
  <dataValidations count="8">
    <dataValidation type="whole" operator="lessThanOrEqual" allowBlank="1" showInputMessage="1" showErrorMessage="1" sqref="X13 X15:X18">
      <formula1>I13</formula1>
    </dataValidation>
    <dataValidation type="whole" operator="lessThanOrEqual" allowBlank="1" showInputMessage="1" showErrorMessage="1" sqref="Z13 Z15:Z18">
      <formula1>I13</formula1>
    </dataValidation>
    <dataValidation type="whole" operator="lessThanOrEqual" allowBlank="1" showInputMessage="1" showErrorMessage="1" sqref="V13 V15:V18">
      <formula1>I13</formula1>
    </dataValidation>
    <dataValidation type="whole" operator="greaterThanOrEqual" allowBlank="1" showInputMessage="1" showErrorMessage="1" sqref="I13 I15:I18">
      <formula1>H13</formula1>
    </dataValidation>
    <dataValidation type="list" allowBlank="1" showInputMessage="1" showErrorMessage="1" sqref="E13 E15:E18">
      <formula1>$AR$1:$AR$10</formula1>
    </dataValidation>
    <dataValidation type="textLength" operator="equal" allowBlank="1" showInputMessage="1" showErrorMessage="1" prompt="[A-Z][A-Z][A-Z][A-Z][A-Z][0-9][0-9][0-9][0-9][A-Z]_x000a__x000a_In absence of PAN write : ZZZZZ9999Z" sqref="G13 G15:G18">
      <formula1>10</formula1>
    </dataValidation>
    <dataValidation type="whole" operator="greaterThanOrEqual" allowBlank="1" showInputMessage="1" showErrorMessage="1" sqref="N13:O13 R13:S13 J13:K13 N15:O18 R15:S18 J15:K18">
      <formula1>0</formula1>
    </dataValidation>
    <dataValidation type="whole" operator="greaterThan" allowBlank="1" showInputMessage="1" showErrorMessage="1" sqref="H13 H15:H18">
      <formula1>0</formula1>
    </dataValidation>
  </dataValidations>
  <hyperlinks>
    <hyperlink ref="G20" location="'Shareholding Pattern'!F17" display="Total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</vt:i4>
      </vt:variant>
    </vt:vector>
  </HeadingPairs>
  <TitlesOfParts>
    <vt:vector size="38" baseType="lpstr">
      <vt:lpstr>GeneralInfo</vt:lpstr>
      <vt:lpstr>Declaration</vt:lpstr>
      <vt:lpstr>Summary</vt:lpstr>
      <vt:lpstr>Taxonomy</vt:lpstr>
      <vt:lpstr>Shareholding Pattern</vt:lpstr>
      <vt:lpstr>IndHUF</vt:lpstr>
      <vt:lpstr>CGAndSG</vt:lpstr>
      <vt:lpstr>Banks</vt:lpstr>
      <vt:lpstr>OtherIND</vt:lpstr>
      <vt:lpstr>Individuals</vt:lpstr>
      <vt:lpstr>Government</vt:lpstr>
      <vt:lpstr>Sheet1</vt:lpstr>
      <vt:lpstr>Institutions</vt:lpstr>
      <vt:lpstr>FPIPromoter</vt:lpstr>
      <vt:lpstr>OtherForeign</vt:lpstr>
      <vt:lpstr>MutuaFund</vt:lpstr>
      <vt:lpstr>VentureCap</vt:lpstr>
      <vt:lpstr>AIF</vt:lpstr>
      <vt:lpstr>FVC</vt:lpstr>
      <vt:lpstr>FPI_Insti</vt:lpstr>
      <vt:lpstr>Bank_Insti</vt:lpstr>
      <vt:lpstr>Insurance</vt:lpstr>
      <vt:lpstr>Pension</vt:lpstr>
      <vt:lpstr>Other_Insti</vt:lpstr>
      <vt:lpstr>CG&amp;SG&amp;PI</vt:lpstr>
      <vt:lpstr>Indivisual(aI)</vt:lpstr>
      <vt:lpstr>Indivisual(aII)</vt:lpstr>
      <vt:lpstr>NBFC</vt:lpstr>
      <vt:lpstr>EmpTrust</vt:lpstr>
      <vt:lpstr>OD</vt:lpstr>
      <vt:lpstr>Other_NonInsti</vt:lpstr>
      <vt:lpstr>DRHolder</vt:lpstr>
      <vt:lpstr>EBT</vt:lpstr>
      <vt:lpstr>Unclaimed_Prom</vt:lpstr>
      <vt:lpstr>PAC_Public</vt:lpstr>
      <vt:lpstr>Unclaimed_Public</vt:lpstr>
      <vt:lpstr>TextBlock</vt:lpstr>
      <vt:lpstr>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</dc:creator>
  <cp:lastModifiedBy>ssharma</cp:lastModifiedBy>
  <dcterms:created xsi:type="dcterms:W3CDTF">2015-12-16T12:56:50Z</dcterms:created>
  <dcterms:modified xsi:type="dcterms:W3CDTF">2016-01-21T10:21:04Z</dcterms:modified>
</cp:coreProperties>
</file>